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pers\PLOS One\2nd version to journal\"/>
    </mc:Choice>
  </mc:AlternateContent>
  <bookViews>
    <workbookView xWindow="0" yWindow="0" windowWidth="23040" windowHeight="9360" tabRatio="817"/>
  </bookViews>
  <sheets>
    <sheet name="Supplementary nutrient addition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9" i="6" l="1"/>
  <c r="AM29" i="6"/>
  <c r="AL29" i="6"/>
  <c r="AK29" i="6"/>
  <c r="AF29" i="6"/>
  <c r="AE29" i="6"/>
  <c r="AD29" i="6"/>
  <c r="AC29" i="6"/>
  <c r="X29" i="6"/>
  <c r="W29" i="6"/>
  <c r="V29" i="6"/>
  <c r="U29" i="6"/>
  <c r="P29" i="6"/>
  <c r="O29" i="6"/>
  <c r="N29" i="6"/>
  <c r="M29" i="6"/>
  <c r="H29" i="6"/>
  <c r="G29" i="6"/>
  <c r="F29" i="6"/>
  <c r="E29" i="6"/>
  <c r="AJ28" i="6"/>
  <c r="D28" i="6"/>
  <c r="AN25" i="6"/>
  <c r="AM25" i="6"/>
  <c r="AL25" i="6"/>
  <c r="AK25" i="6"/>
  <c r="AF25" i="6"/>
  <c r="AE25" i="6"/>
  <c r="AD25" i="6"/>
  <c r="AC25" i="6"/>
  <c r="X25" i="6"/>
  <c r="W25" i="6"/>
  <c r="V25" i="6"/>
  <c r="U25" i="6"/>
  <c r="P25" i="6"/>
  <c r="O25" i="6"/>
  <c r="N25" i="6"/>
  <c r="M25" i="6"/>
  <c r="H25" i="6"/>
  <c r="G25" i="6"/>
  <c r="F25" i="6"/>
  <c r="E25" i="6"/>
  <c r="AN24" i="6"/>
  <c r="AM24" i="6"/>
  <c r="AL24" i="6"/>
  <c r="AK24" i="6"/>
  <c r="AF24" i="6"/>
  <c r="AE24" i="6"/>
  <c r="AD24" i="6"/>
  <c r="AC24" i="6"/>
  <c r="X24" i="6"/>
  <c r="W24" i="6"/>
  <c r="V24" i="6"/>
  <c r="U24" i="6"/>
  <c r="P24" i="6"/>
  <c r="O24" i="6"/>
  <c r="N24" i="6"/>
  <c r="M24" i="6"/>
  <c r="H24" i="6"/>
  <c r="G24" i="6"/>
  <c r="F24" i="6"/>
  <c r="E24" i="6"/>
  <c r="AN23" i="6"/>
  <c r="AM23" i="6"/>
  <c r="AL23" i="6"/>
  <c r="AK23" i="6"/>
  <c r="AF23" i="6"/>
  <c r="AE23" i="6"/>
  <c r="AD23" i="6"/>
  <c r="AC23" i="6"/>
  <c r="X23" i="6"/>
  <c r="W23" i="6"/>
  <c r="V23" i="6"/>
  <c r="U23" i="6"/>
  <c r="P23" i="6"/>
  <c r="O23" i="6"/>
  <c r="N23" i="6"/>
  <c r="M23" i="6"/>
  <c r="H23" i="6"/>
  <c r="G23" i="6"/>
  <c r="F23" i="6"/>
  <c r="E23" i="6"/>
  <c r="AN22" i="6"/>
  <c r="AM22" i="6"/>
  <c r="AL22" i="6"/>
  <c r="AK22" i="6"/>
  <c r="AF22" i="6"/>
  <c r="AE22" i="6"/>
  <c r="AD22" i="6"/>
  <c r="AC22" i="6"/>
  <c r="X22" i="6"/>
  <c r="W22" i="6"/>
  <c r="V22" i="6"/>
  <c r="U22" i="6"/>
  <c r="P22" i="6"/>
  <c r="O22" i="6"/>
  <c r="N22" i="6"/>
  <c r="M22" i="6"/>
  <c r="H22" i="6"/>
  <c r="G22" i="6"/>
  <c r="F22" i="6"/>
  <c r="E22" i="6"/>
  <c r="AJ18" i="6"/>
  <c r="AB18" i="6"/>
  <c r="AB28" i="6" s="1"/>
  <c r="T18" i="6"/>
  <c r="T28" i="6" s="1"/>
  <c r="L18" i="6"/>
  <c r="L28" i="6" s="1"/>
  <c r="D18" i="6"/>
  <c r="X30" i="6" l="1"/>
  <c r="E30" i="6"/>
  <c r="U30" i="6"/>
  <c r="E33" i="6"/>
  <c r="U33" i="6"/>
  <c r="O30" i="6"/>
  <c r="N30" i="6"/>
  <c r="M30" i="6"/>
  <c r="P30" i="6"/>
  <c r="AE30" i="6"/>
  <c r="AD30" i="6"/>
  <c r="AM30" i="6"/>
  <c r="AL30" i="6"/>
  <c r="AF30" i="6"/>
  <c r="AK30" i="6"/>
  <c r="G30" i="6"/>
  <c r="F30" i="6"/>
  <c r="H30" i="6"/>
  <c r="AN30" i="6"/>
  <c r="W30" i="6"/>
  <c r="V30" i="6"/>
  <c r="AC30" i="6"/>
  <c r="E36" i="6" l="1"/>
  <c r="W33" i="6"/>
  <c r="W37" i="6" s="1"/>
  <c r="V33" i="6"/>
  <c r="V37" i="6" s="1"/>
  <c r="X33" i="6"/>
  <c r="X37" i="6" s="1"/>
  <c r="M33" i="6"/>
  <c r="M36" i="6" s="1"/>
  <c r="U36" i="6"/>
  <c r="AK33" i="6"/>
  <c r="AC33" i="6"/>
  <c r="G33" i="6"/>
  <c r="G37" i="6" s="1"/>
  <c r="F33" i="6"/>
  <c r="F37" i="6" s="1"/>
  <c r="H33" i="6"/>
  <c r="H37" i="6" s="1"/>
  <c r="F45" i="6" l="1"/>
  <c r="F47" i="6" s="1"/>
  <c r="F39" i="6"/>
  <c r="F41" i="6"/>
  <c r="AM33" i="6"/>
  <c r="AM37" i="6" s="1"/>
  <c r="AL33" i="6"/>
  <c r="AL37" i="6" s="1"/>
  <c r="AN33" i="6"/>
  <c r="AN37" i="6" s="1"/>
  <c r="G39" i="6"/>
  <c r="G41" i="6"/>
  <c r="AK36" i="6"/>
  <c r="X39" i="6"/>
  <c r="X41" i="6"/>
  <c r="AE33" i="6"/>
  <c r="AE37" i="6" s="1"/>
  <c r="AD33" i="6"/>
  <c r="AD37" i="6" s="1"/>
  <c r="AF33" i="6"/>
  <c r="AF37" i="6" s="1"/>
  <c r="V39" i="6"/>
  <c r="V45" i="6"/>
  <c r="V47" i="6" s="1"/>
  <c r="V41" i="6"/>
  <c r="H39" i="6"/>
  <c r="H41" i="6"/>
  <c r="AC36" i="6"/>
  <c r="O33" i="6"/>
  <c r="O37" i="6" s="1"/>
  <c r="N33" i="6"/>
  <c r="N37" i="6" s="1"/>
  <c r="P33" i="6"/>
  <c r="P37" i="6" s="1"/>
  <c r="W41" i="6"/>
  <c r="W39" i="6"/>
  <c r="AE39" i="6" l="1"/>
  <c r="AE41" i="6"/>
  <c r="AM39" i="6"/>
  <c r="AM41" i="6"/>
  <c r="P39" i="6"/>
  <c r="P41" i="6"/>
  <c r="W45" i="6"/>
  <c r="W47" i="6" s="1"/>
  <c r="X43" i="6"/>
  <c r="X45" i="6"/>
  <c r="X47" i="6" s="1"/>
  <c r="N45" i="6"/>
  <c r="N47" i="6" s="1"/>
  <c r="N41" i="6"/>
  <c r="N39" i="6"/>
  <c r="AF41" i="6"/>
  <c r="AF39" i="6"/>
  <c r="AN39" i="6"/>
  <c r="AN41" i="6"/>
  <c r="H43" i="6"/>
  <c r="H45" i="6"/>
  <c r="H47" i="6" s="1"/>
  <c r="G45" i="6"/>
  <c r="G47" i="6" s="1"/>
  <c r="O41" i="6"/>
  <c r="O39" i="6"/>
  <c r="AD39" i="6"/>
  <c r="AD45" i="6"/>
  <c r="AD47" i="6" s="1"/>
  <c r="AD41" i="6"/>
  <c r="AL45" i="6"/>
  <c r="AL47" i="6" s="1"/>
  <c r="AL41" i="6"/>
  <c r="AL39" i="6"/>
  <c r="AM51" i="6" l="1"/>
  <c r="AL51" i="6"/>
  <c r="D5" i="6"/>
  <c r="AL52" i="6"/>
  <c r="F5" i="6"/>
  <c r="E5" i="6"/>
  <c r="AF45" i="6"/>
  <c r="AF47" i="6" s="1"/>
  <c r="AE45" i="6"/>
  <c r="AE47" i="6" s="1"/>
  <c r="AF43" i="6"/>
  <c r="D6" i="6"/>
  <c r="P45" i="6"/>
  <c r="P47" i="6" s="1"/>
  <c r="P43" i="6"/>
  <c r="O45" i="6"/>
  <c r="O47" i="6" s="1"/>
  <c r="AN51" i="6"/>
  <c r="AN43" i="6"/>
  <c r="AN45" i="6"/>
  <c r="AN47" i="6" s="1"/>
  <c r="AN52" i="6" s="1"/>
  <c r="AM45" i="6"/>
  <c r="AM47" i="6" s="1"/>
  <c r="AM52" i="6" l="1"/>
  <c r="E6" i="6"/>
  <c r="F6" i="6"/>
</calcChain>
</file>

<file path=xl/sharedStrings.xml><?xml version="1.0" encoding="utf-8"?>
<sst xmlns="http://schemas.openxmlformats.org/spreadsheetml/2006/main" count="233" uniqueCount="44">
  <si>
    <t>N</t>
  </si>
  <si>
    <t>P</t>
  </si>
  <si>
    <t>S</t>
  </si>
  <si>
    <t>Nutrients additions for Harden (2008)</t>
  </si>
  <si>
    <t>Nutrients additions for Harden (2009)</t>
  </si>
  <si>
    <t>Nutrients additions for Harden (2010)</t>
  </si>
  <si>
    <t>Nutrients additions for Harden (2011)</t>
  </si>
  <si>
    <t>Nutrients additions for Harden (2012)</t>
  </si>
  <si>
    <t>This spreadsheet assumes only 30% of the newly added stubble carbon will be humified</t>
  </si>
  <si>
    <t>%C</t>
  </si>
  <si>
    <t>%N</t>
  </si>
  <si>
    <t>%P</t>
  </si>
  <si>
    <t>%S</t>
  </si>
  <si>
    <t>nutrient concentration in stubble is</t>
  </si>
  <si>
    <t>nutrient concentration in fertiliser (Granuloc 15) is</t>
  </si>
  <si>
    <t>estimated stubble load</t>
  </si>
  <si>
    <t>t/ha</t>
  </si>
  <si>
    <t>plot size</t>
  </si>
  <si>
    <t>sq m</t>
  </si>
  <si>
    <t>calculated stubble load per plot is</t>
  </si>
  <si>
    <t>kg</t>
  </si>
  <si>
    <t>C</t>
  </si>
  <si>
    <t>humus ratios</t>
  </si>
  <si>
    <t>1 unit C needs</t>
  </si>
  <si>
    <t>1 unit N needs</t>
  </si>
  <si>
    <t>1 unit P needs</t>
  </si>
  <si>
    <t>1 unit S needs</t>
  </si>
  <si>
    <t>wt stubble on plot (kg)</t>
  </si>
  <si>
    <t>stubble nutrient conc (%)</t>
  </si>
  <si>
    <t>wt nutrients already in stubble</t>
  </si>
  <si>
    <t>humification required (%)</t>
  </si>
  <si>
    <t>Carbon to be humified &amp; nutrients required</t>
  </si>
  <si>
    <t>C remaining</t>
  </si>
  <si>
    <t>Nutrients required per plot</t>
  </si>
  <si>
    <t>wt fertiliser required per plot to supply exact nutrients</t>
  </si>
  <si>
    <t>exact nutrients required per ha</t>
  </si>
  <si>
    <t xml:space="preserve">actual wt of fertiliser that will be applied to each plot </t>
  </si>
  <si>
    <t>actual nutrients applied per plot (assuming required N is supplied as per fertiliser above)</t>
  </si>
  <si>
    <t>actual nutrients applied per ha (assuming required N is supplied as per fertiliser above)</t>
  </si>
  <si>
    <t>Total of acttual nutrients required (2008-2012)</t>
  </si>
  <si>
    <t>Total of actual nutrients applied (2008-2012)</t>
  </si>
  <si>
    <t>Total nutrients required</t>
  </si>
  <si>
    <t>Total actual nutrients applied</t>
  </si>
  <si>
    <t>2008-2012 supplmentary nutrients required (kg/ha) to facilitate humification of 30% of stubble-C incoporated in (+) nutrient plots and actual nutrients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</si>
</sst>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i/>
      <u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Fill="1" applyBorder="1"/>
    <xf numFmtId="0" fontId="0" fillId="0" borderId="3" xfId="0" applyBorder="1"/>
    <xf numFmtId="0" fontId="0" fillId="0" borderId="0" xfId="0" applyBorder="1"/>
    <xf numFmtId="0" fontId="5" fillId="0" borderId="0" xfId="0" applyFont="1"/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8" xfId="0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0" borderId="0" xfId="0" applyFill="1" applyBorder="1"/>
    <xf numFmtId="0" fontId="0" fillId="4" borderId="25" xfId="0" applyFill="1" applyBorder="1"/>
    <xf numFmtId="0" fontId="10" fillId="4" borderId="14" xfId="0" applyFont="1" applyFill="1" applyBorder="1" applyAlignment="1">
      <alignment horizontal="right"/>
    </xf>
    <xf numFmtId="0" fontId="5" fillId="4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/>
    </xf>
    <xf numFmtId="165" fontId="5" fillId="4" borderId="15" xfId="0" applyNumberFormat="1" applyFon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5" fillId="4" borderId="15" xfId="0" applyNumberFormat="1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166" fontId="0" fillId="4" borderId="17" xfId="0" applyNumberFormat="1" applyFill="1" applyBorder="1" applyAlignment="1">
      <alignment horizontal="center"/>
    </xf>
    <xf numFmtId="0" fontId="0" fillId="4" borderId="27" xfId="0" applyFill="1" applyBorder="1"/>
    <xf numFmtId="0" fontId="5" fillId="4" borderId="20" xfId="0" applyFont="1" applyFill="1" applyBorder="1" applyAlignment="1">
      <alignment horizontal="right"/>
    </xf>
    <xf numFmtId="166" fontId="0" fillId="4" borderId="21" xfId="0" applyNumberFormat="1" applyFill="1" applyBorder="1" applyAlignment="1">
      <alignment horizontal="center"/>
    </xf>
    <xf numFmtId="166" fontId="5" fillId="4" borderId="23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center"/>
    </xf>
    <xf numFmtId="0" fontId="0" fillId="5" borderId="15" xfId="0" applyFill="1" applyBorder="1"/>
    <xf numFmtId="0" fontId="0" fillId="5" borderId="17" xfId="0" applyFill="1" applyBorder="1"/>
    <xf numFmtId="0" fontId="5" fillId="5" borderId="7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center"/>
    </xf>
    <xf numFmtId="166" fontId="5" fillId="5" borderId="9" xfId="0" applyNumberFormat="1" applyFont="1" applyFill="1" applyBorder="1" applyAlignment="1">
      <alignment horizontal="center"/>
    </xf>
    <xf numFmtId="165" fontId="5" fillId="5" borderId="9" xfId="0" applyNumberFormat="1" applyFont="1" applyFill="1" applyBorder="1" applyAlignment="1">
      <alignment horizontal="center"/>
    </xf>
    <xf numFmtId="165" fontId="5" fillId="5" borderId="10" xfId="0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right"/>
    </xf>
    <xf numFmtId="0" fontId="0" fillId="5" borderId="0" xfId="0" applyFill="1" applyBorder="1"/>
    <xf numFmtId="0" fontId="11" fillId="5" borderId="15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right"/>
    </xf>
    <xf numFmtId="0" fontId="5" fillId="5" borderId="17" xfId="0" applyFont="1" applyFill="1" applyBorder="1" applyAlignment="1">
      <alignment horizontal="center"/>
    </xf>
    <xf numFmtId="1" fontId="12" fillId="5" borderId="31" xfId="0" applyNumberFormat="1" applyFont="1" applyFill="1" applyBorder="1" applyAlignment="1">
      <alignment horizontal="right"/>
    </xf>
    <xf numFmtId="0" fontId="12" fillId="5" borderId="32" xfId="0" applyFont="1" applyFill="1" applyBorder="1" applyAlignment="1">
      <alignment horizontal="center"/>
    </xf>
    <xf numFmtId="0" fontId="13" fillId="5" borderId="25" xfId="0" applyFont="1" applyFill="1" applyBorder="1"/>
    <xf numFmtId="0" fontId="13" fillId="5" borderId="14" xfId="0" applyFont="1" applyFill="1" applyBorder="1" applyAlignment="1">
      <alignment horizontal="right"/>
    </xf>
    <xf numFmtId="165" fontId="13" fillId="5" borderId="14" xfId="0" applyNumberFormat="1" applyFont="1" applyFill="1" applyBorder="1" applyAlignment="1">
      <alignment horizontal="center"/>
    </xf>
    <xf numFmtId="167" fontId="13" fillId="5" borderId="15" xfId="0" applyNumberFormat="1" applyFont="1" applyFill="1" applyBorder="1" applyAlignment="1">
      <alignment horizontal="center"/>
    </xf>
    <xf numFmtId="167" fontId="13" fillId="5" borderId="17" xfId="0" applyNumberFormat="1" applyFont="1" applyFill="1" applyBorder="1" applyAlignment="1">
      <alignment horizontal="center"/>
    </xf>
    <xf numFmtId="0" fontId="0" fillId="5" borderId="7" xfId="0" applyFill="1" applyBorder="1"/>
    <xf numFmtId="0" fontId="14" fillId="5" borderId="9" xfId="0" applyFont="1" applyFill="1" applyBorder="1" applyAlignment="1">
      <alignment horizontal="right"/>
    </xf>
    <xf numFmtId="1" fontId="5" fillId="5" borderId="15" xfId="0" applyNumberFormat="1" applyFont="1" applyFill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0" fillId="5" borderId="13" xfId="0" applyFill="1" applyBorder="1"/>
    <xf numFmtId="0" fontId="14" fillId="5" borderId="15" xfId="0" applyFont="1" applyFill="1" applyBorder="1" applyAlignment="1">
      <alignment horizontal="right"/>
    </xf>
    <xf numFmtId="1" fontId="15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right"/>
    </xf>
    <xf numFmtId="164" fontId="5" fillId="5" borderId="15" xfId="0" applyNumberFormat="1" applyFont="1" applyFill="1" applyBorder="1" applyAlignment="1">
      <alignment horizontal="center"/>
    </xf>
    <xf numFmtId="0" fontId="0" fillId="5" borderId="19" xfId="0" applyFill="1" applyBorder="1"/>
    <xf numFmtId="0" fontId="13" fillId="5" borderId="21" xfId="0" applyFont="1" applyFill="1" applyBorder="1" applyAlignment="1">
      <alignment horizontal="right"/>
    </xf>
    <xf numFmtId="0" fontId="16" fillId="5" borderId="21" xfId="0" applyFont="1" applyFill="1" applyBorder="1"/>
    <xf numFmtId="165" fontId="13" fillId="5" borderId="21" xfId="0" applyNumberFormat="1" applyFont="1" applyFill="1" applyBorder="1" applyAlignment="1">
      <alignment horizontal="center"/>
    </xf>
    <xf numFmtId="165" fontId="13" fillId="5" borderId="2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0" fontId="17" fillId="2" borderId="33" xfId="0" applyFont="1" applyFill="1" applyBorder="1"/>
    <xf numFmtId="0" fontId="18" fillId="2" borderId="16" xfId="0" applyFont="1" applyFill="1" applyBorder="1"/>
    <xf numFmtId="0" fontId="5" fillId="2" borderId="16" xfId="0" applyFont="1" applyFill="1" applyBorder="1" applyAlignment="1">
      <alignment horizontal="right"/>
    </xf>
    <xf numFmtId="1" fontId="5" fillId="2" borderId="16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19" fillId="6" borderId="33" xfId="0" applyFont="1" applyFill="1" applyBorder="1"/>
    <xf numFmtId="0" fontId="20" fillId="6" borderId="16" xfId="0" applyFont="1" applyFill="1" applyBorder="1"/>
    <xf numFmtId="0" fontId="19" fillId="6" borderId="16" xfId="0" applyFont="1" applyFill="1" applyBorder="1" applyAlignment="1">
      <alignment horizontal="right"/>
    </xf>
    <xf numFmtId="1" fontId="19" fillId="6" borderId="16" xfId="0" applyNumberFormat="1" applyFont="1" applyFill="1" applyBorder="1" applyAlignment="1">
      <alignment horizontal="center"/>
    </xf>
    <xf numFmtId="165" fontId="19" fillId="6" borderId="14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166" fontId="8" fillId="0" borderId="2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/>
    <xf numFmtId="0" fontId="6" fillId="0" borderId="1" xfId="0" applyFont="1" applyBorder="1"/>
    <xf numFmtId="0" fontId="0" fillId="0" borderId="2" xfId="0" applyBorder="1"/>
    <xf numFmtId="0" fontId="7" fillId="0" borderId="24" xfId="0" applyFont="1" applyBorder="1"/>
    <xf numFmtId="0" fontId="0" fillId="0" borderId="18" xfId="0" applyBorder="1"/>
    <xf numFmtId="0" fontId="0" fillId="0" borderId="24" xfId="0" applyBorder="1"/>
    <xf numFmtId="0" fontId="5" fillId="0" borderId="0" xfId="0" applyFont="1" applyBorder="1"/>
    <xf numFmtId="166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8" xfId="0" applyFill="1" applyBorder="1"/>
    <xf numFmtId="0" fontId="5" fillId="0" borderId="18" xfId="0" applyFont="1" applyBorder="1"/>
    <xf numFmtId="165" fontId="5" fillId="0" borderId="0" xfId="0" applyNumberFormat="1" applyFont="1" applyBorder="1" applyAlignment="1">
      <alignment horizontal="center"/>
    </xf>
    <xf numFmtId="0" fontId="0" fillId="0" borderId="4" xfId="0" applyBorder="1"/>
    <xf numFmtId="0" fontId="0" fillId="7" borderId="34" xfId="0" applyFill="1" applyBorder="1"/>
    <xf numFmtId="0" fontId="0" fillId="7" borderId="22" xfId="0" applyFill="1" applyBorder="1"/>
    <xf numFmtId="0" fontId="5" fillId="7" borderId="22" xfId="0" applyFont="1" applyFill="1" applyBorder="1" applyAlignment="1">
      <alignment horizontal="right"/>
    </xf>
    <xf numFmtId="1" fontId="5" fillId="7" borderId="22" xfId="0" applyNumberFormat="1" applyFont="1" applyFill="1" applyBorder="1" applyAlignment="1">
      <alignment horizontal="center"/>
    </xf>
    <xf numFmtId="1" fontId="5" fillId="7" borderId="20" xfId="0" applyNumberFormat="1" applyFont="1" applyFill="1" applyBorder="1" applyAlignment="1">
      <alignment horizontal="center"/>
    </xf>
    <xf numFmtId="0" fontId="5" fillId="0" borderId="6" xfId="0" applyFont="1" applyBorder="1"/>
    <xf numFmtId="0" fontId="0" fillId="0" borderId="1" xfId="0" applyBorder="1"/>
    <xf numFmtId="0" fontId="23" fillId="0" borderId="0" xfId="0" applyFont="1"/>
    <xf numFmtId="0" fontId="1" fillId="0" borderId="2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66" fontId="10" fillId="0" borderId="5" xfId="0" applyNumberFormat="1" applyFont="1" applyBorder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68"/>
  <sheetViews>
    <sheetView tabSelected="1" zoomScale="60" zoomScaleNormal="60" workbookViewId="0">
      <selection activeCell="B1" sqref="B1"/>
    </sheetView>
  </sheetViews>
  <sheetFormatPr defaultRowHeight="14.4" x14ac:dyDescent="0.3"/>
  <cols>
    <col min="2" max="2" width="8.88671875" customWidth="1"/>
    <col min="3" max="3" width="75.6640625" customWidth="1"/>
    <col min="4" max="4" width="8.6640625" customWidth="1"/>
    <col min="5" max="8" width="9.6640625" customWidth="1"/>
    <col min="10" max="10" width="8.88671875" customWidth="1"/>
    <col min="11" max="11" width="75.6640625" customWidth="1"/>
    <col min="12" max="12" width="8.6640625" customWidth="1"/>
    <col min="13" max="16" width="9.6640625" customWidth="1"/>
    <col min="18" max="18" width="8.88671875" customWidth="1"/>
    <col min="19" max="19" width="75.6640625" customWidth="1"/>
    <col min="20" max="20" width="8.6640625" customWidth="1"/>
    <col min="21" max="24" width="9.6640625" customWidth="1"/>
    <col min="26" max="26" width="8.88671875" customWidth="1"/>
    <col min="27" max="27" width="75.6640625" customWidth="1"/>
    <col min="28" max="28" width="8.6640625" customWidth="1"/>
    <col min="29" max="32" width="9.6640625" customWidth="1"/>
    <col min="34" max="34" width="8.88671875" customWidth="1"/>
    <col min="35" max="35" width="75.6640625" customWidth="1"/>
    <col min="36" max="36" width="8.6640625" customWidth="1"/>
    <col min="37" max="40" width="9.6640625" customWidth="1"/>
  </cols>
  <sheetData>
    <row r="1" spans="2:41" ht="23.4" x14ac:dyDescent="0.45">
      <c r="B1" s="132" t="s">
        <v>43</v>
      </c>
    </row>
    <row r="3" spans="2:41" ht="15" thickBot="1" x14ac:dyDescent="0.35"/>
    <row r="4" spans="2:41" x14ac:dyDescent="0.3">
      <c r="B4" s="131"/>
      <c r="C4" s="133"/>
      <c r="D4" s="134" t="s">
        <v>0</v>
      </c>
      <c r="E4" s="134" t="s">
        <v>1</v>
      </c>
      <c r="F4" s="135" t="s">
        <v>2</v>
      </c>
    </row>
    <row r="5" spans="2:41" ht="15.6" x14ac:dyDescent="0.3">
      <c r="B5" s="113"/>
      <c r="C5" s="136" t="s">
        <v>41</v>
      </c>
      <c r="D5" s="137">
        <f>SUM(F41,N41,V41,AD41,AL41)</f>
        <v>265.89826199999993</v>
      </c>
      <c r="E5" s="137">
        <f>SUM(G41,O41,W41,AE41,AM41)</f>
        <v>86.581799999999987</v>
      </c>
      <c r="F5" s="138">
        <f>SUM(H41,P41,X41,AN41)</f>
        <v>29.240062687774504</v>
      </c>
    </row>
    <row r="6" spans="2:41" ht="16.2" thickBot="1" x14ac:dyDescent="0.35">
      <c r="B6" s="124"/>
      <c r="C6" s="139" t="s">
        <v>42</v>
      </c>
      <c r="D6" s="140">
        <f>SUM(F47,N47,V47,AD47,AL47)</f>
        <v>265.89826199999993</v>
      </c>
      <c r="E6" s="140">
        <f>SUM(G47,O47,W47,AE47,AM47)</f>
        <v>223.13140867132859</v>
      </c>
      <c r="F6" s="141">
        <f>SUM(H47,P47,X47,AF47,AN47)</f>
        <v>195.23998258741253</v>
      </c>
    </row>
    <row r="8" spans="2:41" ht="15" thickBot="1" x14ac:dyDescent="0.35"/>
    <row r="9" spans="2:41" ht="17.399999999999999" x14ac:dyDescent="0.3">
      <c r="B9" s="109" t="s">
        <v>3</v>
      </c>
      <c r="C9" s="110"/>
      <c r="D9" s="110"/>
      <c r="E9" s="110"/>
      <c r="F9" s="110"/>
      <c r="G9" s="110"/>
      <c r="H9" s="110"/>
      <c r="I9" s="2"/>
      <c r="J9" s="109" t="s">
        <v>4</v>
      </c>
      <c r="K9" s="110"/>
      <c r="L9" s="110"/>
      <c r="M9" s="110"/>
      <c r="N9" s="110"/>
      <c r="O9" s="110"/>
      <c r="P9" s="110"/>
      <c r="Q9" s="2"/>
      <c r="R9" s="109" t="s">
        <v>5</v>
      </c>
      <c r="S9" s="110"/>
      <c r="T9" s="110"/>
      <c r="U9" s="110"/>
      <c r="V9" s="110"/>
      <c r="W9" s="110"/>
      <c r="X9" s="110"/>
      <c r="Y9" s="2"/>
      <c r="Z9" s="109" t="s">
        <v>6</v>
      </c>
      <c r="AA9" s="110"/>
      <c r="AB9" s="110"/>
      <c r="AC9" s="110"/>
      <c r="AD9" s="110"/>
      <c r="AE9" s="110"/>
      <c r="AF9" s="110"/>
      <c r="AG9" s="2"/>
      <c r="AH9" s="109" t="s">
        <v>7</v>
      </c>
      <c r="AI9" s="110"/>
      <c r="AJ9" s="110"/>
      <c r="AK9" s="110"/>
      <c r="AL9" s="110"/>
      <c r="AM9" s="110"/>
      <c r="AN9" s="110"/>
      <c r="AO9" s="2"/>
    </row>
    <row r="10" spans="2:41" ht="15.6" x14ac:dyDescent="0.3">
      <c r="B10" s="111" t="s">
        <v>8</v>
      </c>
      <c r="C10" s="3"/>
      <c r="D10" s="3"/>
      <c r="E10" s="3"/>
      <c r="F10" s="3"/>
      <c r="G10" s="3"/>
      <c r="H10" s="3"/>
      <c r="I10" s="112"/>
      <c r="J10" s="111" t="s">
        <v>8</v>
      </c>
      <c r="K10" s="3"/>
      <c r="L10" s="3"/>
      <c r="M10" s="3"/>
      <c r="N10" s="3"/>
      <c r="O10" s="3"/>
      <c r="P10" s="3"/>
      <c r="Q10" s="112"/>
      <c r="R10" s="111" t="s">
        <v>8</v>
      </c>
      <c r="S10" s="3"/>
      <c r="T10" s="3"/>
      <c r="U10" s="3"/>
      <c r="V10" s="3"/>
      <c r="W10" s="3"/>
      <c r="X10" s="3"/>
      <c r="Y10" s="112"/>
      <c r="Z10" s="111" t="s">
        <v>8</v>
      </c>
      <c r="AA10" s="3"/>
      <c r="AB10" s="3"/>
      <c r="AC10" s="3"/>
      <c r="AD10" s="3"/>
      <c r="AE10" s="3"/>
      <c r="AF10" s="3"/>
      <c r="AG10" s="112"/>
      <c r="AH10" s="111" t="s">
        <v>8</v>
      </c>
      <c r="AI10" s="3"/>
      <c r="AJ10" s="3"/>
      <c r="AK10" s="3"/>
      <c r="AL10" s="3"/>
      <c r="AM10" s="3"/>
      <c r="AN10" s="3"/>
      <c r="AO10" s="112"/>
    </row>
    <row r="11" spans="2:41" ht="15.6" x14ac:dyDescent="0.3">
      <c r="B11" s="113"/>
      <c r="C11" s="114"/>
      <c r="D11" s="115"/>
      <c r="E11" s="116"/>
      <c r="F11" s="116"/>
      <c r="G11" s="116"/>
      <c r="H11" s="3"/>
      <c r="I11" s="112"/>
      <c r="J11" s="113"/>
      <c r="K11" s="114"/>
      <c r="L11" s="115"/>
      <c r="M11" s="116"/>
      <c r="N11" s="116"/>
      <c r="O11" s="116"/>
      <c r="P11" s="3"/>
      <c r="Q11" s="112"/>
      <c r="R11" s="113"/>
      <c r="S11" s="114"/>
      <c r="T11" s="115"/>
      <c r="U11" s="116"/>
      <c r="V11" s="116"/>
      <c r="W11" s="116"/>
      <c r="X11" s="3"/>
      <c r="Y11" s="112"/>
      <c r="Z11" s="113"/>
      <c r="AA11" s="114"/>
      <c r="AB11" s="115"/>
      <c r="AC11" s="116"/>
      <c r="AD11" s="116"/>
      <c r="AE11" s="116"/>
      <c r="AF11" s="3"/>
      <c r="AG11" s="112"/>
      <c r="AH11" s="113"/>
      <c r="AI11" s="114"/>
      <c r="AJ11" s="115"/>
      <c r="AK11" s="116"/>
      <c r="AL11" s="116"/>
      <c r="AM11" s="116"/>
      <c r="AN11" s="3"/>
      <c r="AO11" s="112"/>
    </row>
    <row r="12" spans="2:41" x14ac:dyDescent="0.3">
      <c r="B12" s="113"/>
      <c r="C12" s="114"/>
      <c r="D12" s="117" t="s">
        <v>9</v>
      </c>
      <c r="E12" s="117" t="s">
        <v>10</v>
      </c>
      <c r="F12" s="117" t="s">
        <v>11</v>
      </c>
      <c r="G12" s="117" t="s">
        <v>12</v>
      </c>
      <c r="H12" s="3"/>
      <c r="I12" s="112"/>
      <c r="J12" s="113"/>
      <c r="K12" s="114"/>
      <c r="L12" s="117" t="s">
        <v>9</v>
      </c>
      <c r="M12" s="117" t="s">
        <v>10</v>
      </c>
      <c r="N12" s="117" t="s">
        <v>11</v>
      </c>
      <c r="O12" s="117" t="s">
        <v>12</v>
      </c>
      <c r="P12" s="3"/>
      <c r="Q12" s="112"/>
      <c r="R12" s="113"/>
      <c r="S12" s="114"/>
      <c r="T12" s="117" t="s">
        <v>9</v>
      </c>
      <c r="U12" s="117" t="s">
        <v>10</v>
      </c>
      <c r="V12" s="117" t="s">
        <v>11</v>
      </c>
      <c r="W12" s="117" t="s">
        <v>12</v>
      </c>
      <c r="X12" s="3"/>
      <c r="Y12" s="112"/>
      <c r="Z12" s="113"/>
      <c r="AA12" s="114"/>
      <c r="AB12" s="117" t="s">
        <v>9</v>
      </c>
      <c r="AC12" s="117" t="s">
        <v>10</v>
      </c>
      <c r="AD12" s="117" t="s">
        <v>11</v>
      </c>
      <c r="AE12" s="117" t="s">
        <v>12</v>
      </c>
      <c r="AF12" s="3"/>
      <c r="AG12" s="112"/>
      <c r="AH12" s="113"/>
      <c r="AI12" s="114"/>
      <c r="AJ12" s="117" t="s">
        <v>9</v>
      </c>
      <c r="AK12" s="117" t="s">
        <v>10</v>
      </c>
      <c r="AL12" s="117" t="s">
        <v>11</v>
      </c>
      <c r="AM12" s="117" t="s">
        <v>12</v>
      </c>
      <c r="AN12" s="3"/>
      <c r="AO12" s="112"/>
    </row>
    <row r="13" spans="2:41" ht="15.6" x14ac:dyDescent="0.3">
      <c r="B13" s="113"/>
      <c r="C13" s="118" t="s">
        <v>13</v>
      </c>
      <c r="D13" s="115">
        <v>45.15</v>
      </c>
      <c r="E13" s="116">
        <v>0.56899999999999995</v>
      </c>
      <c r="F13" s="116">
        <v>5.6099999999999997E-2</v>
      </c>
      <c r="G13" s="116">
        <v>6.1332175888935539E-2</v>
      </c>
      <c r="H13" s="3"/>
      <c r="I13" s="112"/>
      <c r="J13" s="113"/>
      <c r="K13" s="118" t="s">
        <v>13</v>
      </c>
      <c r="L13" s="115">
        <v>45.72</v>
      </c>
      <c r="M13" s="116">
        <v>0.59060000000000001</v>
      </c>
      <c r="N13" s="116">
        <v>9.5200000000000007E-2</v>
      </c>
      <c r="O13" s="116">
        <v>0.109</v>
      </c>
      <c r="P13" s="3"/>
      <c r="Q13" s="112"/>
      <c r="R13" s="113"/>
      <c r="S13" s="118" t="s">
        <v>13</v>
      </c>
      <c r="T13" s="115">
        <v>45.24</v>
      </c>
      <c r="U13" s="116">
        <v>0.60619999999999996</v>
      </c>
      <c r="V13" s="116">
        <v>0.11</v>
      </c>
      <c r="W13" s="116">
        <v>0.158</v>
      </c>
      <c r="X13" s="3"/>
      <c r="Y13" s="112"/>
      <c r="Z13" s="113"/>
      <c r="AA13" s="118" t="s">
        <v>13</v>
      </c>
      <c r="AB13" s="115">
        <v>42.73</v>
      </c>
      <c r="AC13" s="116">
        <v>0.47770000000000001</v>
      </c>
      <c r="AD13" s="116">
        <v>6.6799999999999998E-2</v>
      </c>
      <c r="AE13" s="116">
        <v>0.44940000000000002</v>
      </c>
      <c r="AF13" s="3"/>
      <c r="AG13" s="112"/>
      <c r="AH13" s="113"/>
      <c r="AI13" s="118" t="s">
        <v>13</v>
      </c>
      <c r="AJ13" s="115">
        <v>45.22</v>
      </c>
      <c r="AK13" s="116">
        <v>0.58709999999999996</v>
      </c>
      <c r="AL13" s="116">
        <v>0.1038</v>
      </c>
      <c r="AM13" s="116">
        <v>0.11650000000000001</v>
      </c>
      <c r="AN13" s="3"/>
      <c r="AO13" s="112"/>
    </row>
    <row r="14" spans="2:41" ht="15.6" x14ac:dyDescent="0.3">
      <c r="B14" s="113"/>
      <c r="C14" s="118" t="s">
        <v>14</v>
      </c>
      <c r="D14" s="7"/>
      <c r="E14" s="8">
        <v>14.3</v>
      </c>
      <c r="F14" s="8">
        <v>12</v>
      </c>
      <c r="G14" s="8">
        <v>10.5</v>
      </c>
      <c r="H14" s="7"/>
      <c r="I14" s="112"/>
      <c r="J14" s="113"/>
      <c r="K14" s="118" t="s">
        <v>14</v>
      </c>
      <c r="L14" s="7"/>
      <c r="M14" s="8">
        <v>14.3</v>
      </c>
      <c r="N14" s="8">
        <v>12</v>
      </c>
      <c r="O14" s="8">
        <v>10.5</v>
      </c>
      <c r="P14" s="7"/>
      <c r="Q14" s="112"/>
      <c r="R14" s="113"/>
      <c r="S14" s="118" t="s">
        <v>14</v>
      </c>
      <c r="T14" s="7"/>
      <c r="U14" s="8">
        <v>14.3</v>
      </c>
      <c r="V14" s="8">
        <v>12</v>
      </c>
      <c r="W14" s="8">
        <v>10.5</v>
      </c>
      <c r="X14" s="7"/>
      <c r="Y14" s="112"/>
      <c r="Z14" s="113"/>
      <c r="AA14" s="118" t="s">
        <v>14</v>
      </c>
      <c r="AB14" s="7"/>
      <c r="AC14" s="8">
        <v>14.3</v>
      </c>
      <c r="AD14" s="8">
        <v>12</v>
      </c>
      <c r="AE14" s="8">
        <v>10.5</v>
      </c>
      <c r="AF14" s="7"/>
      <c r="AG14" s="112"/>
      <c r="AH14" s="113"/>
      <c r="AI14" s="118" t="s">
        <v>14</v>
      </c>
      <c r="AJ14" s="7"/>
      <c r="AK14" s="8">
        <v>14.3</v>
      </c>
      <c r="AL14" s="8">
        <v>12</v>
      </c>
      <c r="AM14" s="8">
        <v>10.5</v>
      </c>
      <c r="AN14" s="7"/>
      <c r="AO14" s="112"/>
    </row>
    <row r="15" spans="2:41" x14ac:dyDescent="0.3">
      <c r="B15" s="113"/>
      <c r="C15" s="3"/>
      <c r="D15" s="3"/>
      <c r="E15" s="3"/>
      <c r="F15" s="3"/>
      <c r="G15" s="3"/>
      <c r="H15" s="3"/>
      <c r="I15" s="112"/>
      <c r="J15" s="113"/>
      <c r="K15" s="3"/>
      <c r="L15" s="3"/>
      <c r="M15" s="3"/>
      <c r="N15" s="3"/>
      <c r="O15" s="3"/>
      <c r="P15" s="3"/>
      <c r="Q15" s="112"/>
      <c r="R15" s="113"/>
      <c r="S15" s="3"/>
      <c r="T15" s="3"/>
      <c r="U15" s="3"/>
      <c r="V15" s="3"/>
      <c r="W15" s="3"/>
      <c r="X15" s="3"/>
      <c r="Y15" s="112"/>
      <c r="Z15" s="113"/>
      <c r="AA15" s="3"/>
      <c r="AB15" s="3"/>
      <c r="AC15" s="3"/>
      <c r="AD15" s="3"/>
      <c r="AE15" s="3"/>
      <c r="AF15" s="3"/>
      <c r="AG15" s="112"/>
      <c r="AH15" s="113"/>
      <c r="AI15" s="3"/>
      <c r="AJ15" s="3"/>
      <c r="AK15" s="3"/>
      <c r="AL15" s="3"/>
      <c r="AM15" s="3"/>
      <c r="AN15" s="3"/>
      <c r="AO15" s="112"/>
    </row>
    <row r="16" spans="2:41" ht="15.6" x14ac:dyDescent="0.3">
      <c r="B16" s="113"/>
      <c r="C16" s="118" t="s">
        <v>15</v>
      </c>
      <c r="D16" s="115">
        <v>7</v>
      </c>
      <c r="E16" s="114" t="s">
        <v>16</v>
      </c>
      <c r="F16" s="3"/>
      <c r="G16" s="3"/>
      <c r="H16" s="3"/>
      <c r="I16" s="112"/>
      <c r="J16" s="113"/>
      <c r="K16" s="118" t="s">
        <v>15</v>
      </c>
      <c r="L16" s="115">
        <v>9</v>
      </c>
      <c r="M16" s="114" t="s">
        <v>16</v>
      </c>
      <c r="N16" s="3"/>
      <c r="O16" s="3"/>
      <c r="P16" s="3"/>
      <c r="Q16" s="112"/>
      <c r="R16" s="113"/>
      <c r="S16" s="118" t="s">
        <v>15</v>
      </c>
      <c r="T16" s="115">
        <v>10</v>
      </c>
      <c r="U16" s="114" t="s">
        <v>16</v>
      </c>
      <c r="V16" s="3"/>
      <c r="W16" s="3"/>
      <c r="X16" s="3"/>
      <c r="Y16" s="112"/>
      <c r="Z16" s="113"/>
      <c r="AA16" s="118" t="s">
        <v>15</v>
      </c>
      <c r="AB16" s="115">
        <v>11</v>
      </c>
      <c r="AC16" s="114" t="s">
        <v>16</v>
      </c>
      <c r="AD16" s="3"/>
      <c r="AE16" s="3"/>
      <c r="AF16" s="3"/>
      <c r="AG16" s="112"/>
      <c r="AH16" s="113"/>
      <c r="AI16" s="118" t="s">
        <v>15</v>
      </c>
      <c r="AJ16" s="115">
        <v>11</v>
      </c>
      <c r="AK16" s="114" t="s">
        <v>16</v>
      </c>
      <c r="AL16" s="3"/>
      <c r="AM16" s="3"/>
      <c r="AN16" s="3"/>
      <c r="AO16" s="112"/>
    </row>
    <row r="17" spans="2:41" ht="15.6" x14ac:dyDescent="0.3">
      <c r="B17" s="113"/>
      <c r="C17" s="118" t="s">
        <v>17</v>
      </c>
      <c r="D17" s="119">
        <v>60</v>
      </c>
      <c r="E17" s="114" t="s">
        <v>18</v>
      </c>
      <c r="F17" s="3"/>
      <c r="G17" s="3"/>
      <c r="H17" s="3"/>
      <c r="I17" s="112"/>
      <c r="J17" s="113"/>
      <c r="K17" s="118" t="s">
        <v>17</v>
      </c>
      <c r="L17" s="119">
        <v>60</v>
      </c>
      <c r="M17" s="114" t="s">
        <v>18</v>
      </c>
      <c r="N17" s="3"/>
      <c r="O17" s="3"/>
      <c r="P17" s="3"/>
      <c r="Q17" s="112"/>
      <c r="R17" s="113"/>
      <c r="S17" s="118" t="s">
        <v>17</v>
      </c>
      <c r="T17" s="119">
        <v>60</v>
      </c>
      <c r="U17" s="114" t="s">
        <v>18</v>
      </c>
      <c r="V17" s="3"/>
      <c r="W17" s="3"/>
      <c r="X17" s="3"/>
      <c r="Y17" s="112"/>
      <c r="Z17" s="113"/>
      <c r="AA17" s="118" t="s">
        <v>17</v>
      </c>
      <c r="AB17" s="119">
        <v>60</v>
      </c>
      <c r="AC17" s="114" t="s">
        <v>18</v>
      </c>
      <c r="AD17" s="3"/>
      <c r="AE17" s="3"/>
      <c r="AF17" s="3"/>
      <c r="AG17" s="112"/>
      <c r="AH17" s="113"/>
      <c r="AI17" s="118" t="s">
        <v>17</v>
      </c>
      <c r="AJ17" s="119">
        <v>60</v>
      </c>
      <c r="AK17" s="114" t="s">
        <v>18</v>
      </c>
      <c r="AL17" s="3"/>
      <c r="AM17" s="3"/>
      <c r="AN17" s="3"/>
      <c r="AO17" s="112"/>
    </row>
    <row r="18" spans="2:41" ht="15.6" x14ac:dyDescent="0.3">
      <c r="B18" s="113"/>
      <c r="C18" s="118" t="s">
        <v>19</v>
      </c>
      <c r="D18" s="120">
        <f>D16*1000/10000*D17</f>
        <v>42</v>
      </c>
      <c r="E18" s="114" t="s">
        <v>20</v>
      </c>
      <c r="F18" s="3"/>
      <c r="G18" s="3"/>
      <c r="H18" s="3"/>
      <c r="I18" s="112"/>
      <c r="J18" s="113"/>
      <c r="K18" s="118" t="s">
        <v>19</v>
      </c>
      <c r="L18" s="120">
        <f>L16*1000/10000*L17</f>
        <v>54</v>
      </c>
      <c r="M18" s="114" t="s">
        <v>20</v>
      </c>
      <c r="N18" s="3"/>
      <c r="O18" s="3"/>
      <c r="P18" s="3"/>
      <c r="Q18" s="112"/>
      <c r="R18" s="113"/>
      <c r="S18" s="118" t="s">
        <v>19</v>
      </c>
      <c r="T18" s="120">
        <f>T16*1000/10000*T17</f>
        <v>60</v>
      </c>
      <c r="U18" s="114" t="s">
        <v>20</v>
      </c>
      <c r="V18" s="3"/>
      <c r="W18" s="3"/>
      <c r="X18" s="3"/>
      <c r="Y18" s="112"/>
      <c r="Z18" s="113"/>
      <c r="AA18" s="118" t="s">
        <v>19</v>
      </c>
      <c r="AB18" s="120">
        <f>AB16*1000/10000*AB17</f>
        <v>66</v>
      </c>
      <c r="AC18" s="114" t="s">
        <v>20</v>
      </c>
      <c r="AD18" s="3"/>
      <c r="AE18" s="3"/>
      <c r="AF18" s="3"/>
      <c r="AG18" s="112"/>
      <c r="AH18" s="113"/>
      <c r="AI18" s="118" t="s">
        <v>19</v>
      </c>
      <c r="AJ18" s="120">
        <f>AJ16*1000/10000*AJ17</f>
        <v>66</v>
      </c>
      <c r="AK18" s="114" t="s">
        <v>20</v>
      </c>
      <c r="AL18" s="3"/>
      <c r="AM18" s="3"/>
      <c r="AN18" s="3"/>
      <c r="AO18" s="112"/>
    </row>
    <row r="19" spans="2:41" ht="15" thickBot="1" x14ac:dyDescent="0.35">
      <c r="B19" s="113"/>
      <c r="C19" s="3"/>
      <c r="D19" s="3"/>
      <c r="E19" s="3"/>
      <c r="F19" s="3"/>
      <c r="G19" s="3"/>
      <c r="H19" s="3"/>
      <c r="I19" s="112"/>
      <c r="J19" s="113"/>
      <c r="K19" s="3"/>
      <c r="L19" s="3"/>
      <c r="M19" s="3"/>
      <c r="N19" s="3"/>
      <c r="O19" s="3"/>
      <c r="P19" s="3"/>
      <c r="Q19" s="112"/>
      <c r="R19" s="113"/>
      <c r="S19" s="3"/>
      <c r="T19" s="3"/>
      <c r="U19" s="3"/>
      <c r="V19" s="3"/>
      <c r="W19" s="3"/>
      <c r="X19" s="3"/>
      <c r="Y19" s="112"/>
      <c r="Z19" s="113"/>
      <c r="AA19" s="3"/>
      <c r="AB19" s="3"/>
      <c r="AC19" s="3"/>
      <c r="AD19" s="3"/>
      <c r="AE19" s="3"/>
      <c r="AF19" s="3"/>
      <c r="AG19" s="112"/>
      <c r="AH19" s="113"/>
      <c r="AI19" s="3"/>
      <c r="AJ19" s="3"/>
      <c r="AK19" s="3"/>
      <c r="AL19" s="3"/>
      <c r="AM19" s="3"/>
      <c r="AN19" s="3"/>
      <c r="AO19" s="112"/>
    </row>
    <row r="20" spans="2:41" x14ac:dyDescent="0.3">
      <c r="B20" s="113"/>
      <c r="C20" s="9"/>
      <c r="D20" s="10"/>
      <c r="E20" s="11" t="s">
        <v>21</v>
      </c>
      <c r="F20" s="11" t="s">
        <v>0</v>
      </c>
      <c r="G20" s="11" t="s">
        <v>1</v>
      </c>
      <c r="H20" s="12" t="s">
        <v>2</v>
      </c>
      <c r="I20" s="121"/>
      <c r="J20" s="113"/>
      <c r="K20" s="9"/>
      <c r="L20" s="10"/>
      <c r="M20" s="11" t="s">
        <v>21</v>
      </c>
      <c r="N20" s="11" t="s">
        <v>0</v>
      </c>
      <c r="O20" s="11" t="s">
        <v>1</v>
      </c>
      <c r="P20" s="12" t="s">
        <v>2</v>
      </c>
      <c r="Q20" s="121"/>
      <c r="R20" s="113"/>
      <c r="S20" s="9"/>
      <c r="T20" s="10"/>
      <c r="U20" s="11" t="s">
        <v>21</v>
      </c>
      <c r="V20" s="11" t="s">
        <v>0</v>
      </c>
      <c r="W20" s="11" t="s">
        <v>1</v>
      </c>
      <c r="X20" s="12" t="s">
        <v>2</v>
      </c>
      <c r="Y20" s="121"/>
      <c r="Z20" s="113"/>
      <c r="AA20" s="9"/>
      <c r="AB20" s="10"/>
      <c r="AC20" s="11" t="s">
        <v>21</v>
      </c>
      <c r="AD20" s="11" t="s">
        <v>0</v>
      </c>
      <c r="AE20" s="11" t="s">
        <v>1</v>
      </c>
      <c r="AF20" s="12" t="s">
        <v>2</v>
      </c>
      <c r="AG20" s="121"/>
      <c r="AH20" s="113"/>
      <c r="AI20" s="9"/>
      <c r="AJ20" s="10"/>
      <c r="AK20" s="11" t="s">
        <v>21</v>
      </c>
      <c r="AL20" s="11" t="s">
        <v>0</v>
      </c>
      <c r="AM20" s="11" t="s">
        <v>1</v>
      </c>
      <c r="AN20" s="12" t="s">
        <v>2</v>
      </c>
      <c r="AO20" s="121"/>
    </row>
    <row r="21" spans="2:41" ht="15.6" x14ac:dyDescent="0.3">
      <c r="B21" s="113"/>
      <c r="C21" s="14"/>
      <c r="D21" s="15" t="s">
        <v>22</v>
      </c>
      <c r="E21" s="16">
        <v>10000</v>
      </c>
      <c r="F21" s="16">
        <v>833</v>
      </c>
      <c r="G21" s="16">
        <v>200</v>
      </c>
      <c r="H21" s="17">
        <v>143</v>
      </c>
      <c r="I21" s="121"/>
      <c r="J21" s="113"/>
      <c r="K21" s="14"/>
      <c r="L21" s="15" t="s">
        <v>22</v>
      </c>
      <c r="M21" s="16">
        <v>10000</v>
      </c>
      <c r="N21" s="16">
        <v>833</v>
      </c>
      <c r="O21" s="16">
        <v>200</v>
      </c>
      <c r="P21" s="17">
        <v>143</v>
      </c>
      <c r="Q21" s="121"/>
      <c r="R21" s="113"/>
      <c r="S21" s="14"/>
      <c r="T21" s="15" t="s">
        <v>22</v>
      </c>
      <c r="U21" s="16">
        <v>10000</v>
      </c>
      <c r="V21" s="16">
        <v>833</v>
      </c>
      <c r="W21" s="16">
        <v>200</v>
      </c>
      <c r="X21" s="17">
        <v>143</v>
      </c>
      <c r="Y21" s="121"/>
      <c r="Z21" s="113"/>
      <c r="AA21" s="14"/>
      <c r="AB21" s="15" t="s">
        <v>22</v>
      </c>
      <c r="AC21" s="16">
        <v>10000</v>
      </c>
      <c r="AD21" s="16">
        <v>833</v>
      </c>
      <c r="AE21" s="16">
        <v>200</v>
      </c>
      <c r="AF21" s="17">
        <v>143</v>
      </c>
      <c r="AG21" s="121"/>
      <c r="AH21" s="113"/>
      <c r="AI21" s="14"/>
      <c r="AJ21" s="15" t="s">
        <v>22</v>
      </c>
      <c r="AK21" s="16">
        <v>10000</v>
      </c>
      <c r="AL21" s="16">
        <v>833</v>
      </c>
      <c r="AM21" s="16">
        <v>200</v>
      </c>
      <c r="AN21" s="17">
        <v>143</v>
      </c>
      <c r="AO21" s="121"/>
    </row>
    <row r="22" spans="2:41" x14ac:dyDescent="0.3">
      <c r="B22" s="113"/>
      <c r="C22" s="14"/>
      <c r="D22" s="18" t="s">
        <v>23</v>
      </c>
      <c r="E22" s="19">
        <f>E21/10000</f>
        <v>1</v>
      </c>
      <c r="F22" s="20">
        <f>F21/10000</f>
        <v>8.3299999999999999E-2</v>
      </c>
      <c r="G22" s="20">
        <f>G21/10000</f>
        <v>0.02</v>
      </c>
      <c r="H22" s="21">
        <f>H21/10000</f>
        <v>1.43E-2</v>
      </c>
      <c r="I22" s="121"/>
      <c r="J22" s="113"/>
      <c r="K22" s="14"/>
      <c r="L22" s="18" t="s">
        <v>23</v>
      </c>
      <c r="M22" s="19">
        <f>M21/10000</f>
        <v>1</v>
      </c>
      <c r="N22" s="20">
        <f>N21/10000</f>
        <v>8.3299999999999999E-2</v>
      </c>
      <c r="O22" s="20">
        <f>O21/10000</f>
        <v>0.02</v>
      </c>
      <c r="P22" s="21">
        <f>P21/10000</f>
        <v>1.43E-2</v>
      </c>
      <c r="Q22" s="121"/>
      <c r="R22" s="113"/>
      <c r="S22" s="14"/>
      <c r="T22" s="18" t="s">
        <v>23</v>
      </c>
      <c r="U22" s="19">
        <f>U21/10000</f>
        <v>1</v>
      </c>
      <c r="V22" s="20">
        <f>V21/10000</f>
        <v>8.3299999999999999E-2</v>
      </c>
      <c r="W22" s="20">
        <f>W21/10000</f>
        <v>0.02</v>
      </c>
      <c r="X22" s="21">
        <f>X21/10000</f>
        <v>1.43E-2</v>
      </c>
      <c r="Y22" s="121"/>
      <c r="Z22" s="113"/>
      <c r="AA22" s="14"/>
      <c r="AB22" s="18" t="s">
        <v>23</v>
      </c>
      <c r="AC22" s="19">
        <f>AC21/10000</f>
        <v>1</v>
      </c>
      <c r="AD22" s="20">
        <f>AD21/10000</f>
        <v>8.3299999999999999E-2</v>
      </c>
      <c r="AE22" s="20">
        <f>AE21/10000</f>
        <v>0.02</v>
      </c>
      <c r="AF22" s="21">
        <f>AF21/10000</f>
        <v>1.43E-2</v>
      </c>
      <c r="AG22" s="121"/>
      <c r="AH22" s="113"/>
      <c r="AI22" s="14"/>
      <c r="AJ22" s="18" t="s">
        <v>23</v>
      </c>
      <c r="AK22" s="19">
        <f>AK21/10000</f>
        <v>1</v>
      </c>
      <c r="AL22" s="20">
        <f>AL21/10000</f>
        <v>8.3299999999999999E-2</v>
      </c>
      <c r="AM22" s="20">
        <f>AM21/10000</f>
        <v>0.02</v>
      </c>
      <c r="AN22" s="21">
        <f>AN21/10000</f>
        <v>1.43E-2</v>
      </c>
      <c r="AO22" s="121"/>
    </row>
    <row r="23" spans="2:41" x14ac:dyDescent="0.3">
      <c r="B23" s="113"/>
      <c r="C23" s="14"/>
      <c r="D23" s="18" t="s">
        <v>24</v>
      </c>
      <c r="E23" s="22">
        <f>E21/833</f>
        <v>12.004801920768307</v>
      </c>
      <c r="F23" s="23">
        <f>F21/833</f>
        <v>1</v>
      </c>
      <c r="G23" s="24">
        <f>G21/833</f>
        <v>0.24009603841536614</v>
      </c>
      <c r="H23" s="25">
        <f>H21/833</f>
        <v>0.17166866746698681</v>
      </c>
      <c r="I23" s="121"/>
      <c r="J23" s="113"/>
      <c r="K23" s="14"/>
      <c r="L23" s="18" t="s">
        <v>24</v>
      </c>
      <c r="M23" s="22">
        <f>M21/833</f>
        <v>12.004801920768307</v>
      </c>
      <c r="N23" s="23">
        <f>N21/833</f>
        <v>1</v>
      </c>
      <c r="O23" s="24">
        <f>O21/833</f>
        <v>0.24009603841536614</v>
      </c>
      <c r="P23" s="25">
        <f>P21/833</f>
        <v>0.17166866746698681</v>
      </c>
      <c r="Q23" s="121"/>
      <c r="R23" s="113"/>
      <c r="S23" s="14"/>
      <c r="T23" s="18" t="s">
        <v>24</v>
      </c>
      <c r="U23" s="22">
        <f>U21/833</f>
        <v>12.004801920768307</v>
      </c>
      <c r="V23" s="23">
        <f>V21/833</f>
        <v>1</v>
      </c>
      <c r="W23" s="24">
        <f>W21/833</f>
        <v>0.24009603841536614</v>
      </c>
      <c r="X23" s="25">
        <f>X21/833</f>
        <v>0.17166866746698681</v>
      </c>
      <c r="Y23" s="121"/>
      <c r="Z23" s="113"/>
      <c r="AA23" s="14"/>
      <c r="AB23" s="18" t="s">
        <v>24</v>
      </c>
      <c r="AC23" s="22">
        <f>AC21/833</f>
        <v>12.004801920768307</v>
      </c>
      <c r="AD23" s="23">
        <f>AD21/833</f>
        <v>1</v>
      </c>
      <c r="AE23" s="24">
        <f>AE21/833</f>
        <v>0.24009603841536614</v>
      </c>
      <c r="AF23" s="25">
        <f>AF21/833</f>
        <v>0.17166866746698681</v>
      </c>
      <c r="AG23" s="121"/>
      <c r="AH23" s="113"/>
      <c r="AI23" s="14"/>
      <c r="AJ23" s="18" t="s">
        <v>24</v>
      </c>
      <c r="AK23" s="22">
        <f>AK21/833</f>
        <v>12.004801920768307</v>
      </c>
      <c r="AL23" s="23">
        <f>AL21/833</f>
        <v>1</v>
      </c>
      <c r="AM23" s="24">
        <f>AM21/833</f>
        <v>0.24009603841536614</v>
      </c>
      <c r="AN23" s="25">
        <f>AN21/833</f>
        <v>0.17166866746698681</v>
      </c>
      <c r="AO23" s="121"/>
    </row>
    <row r="24" spans="2:41" x14ac:dyDescent="0.3">
      <c r="B24" s="113"/>
      <c r="C24" s="14"/>
      <c r="D24" s="18" t="s">
        <v>25</v>
      </c>
      <c r="E24" s="22">
        <f>E21/200</f>
        <v>50</v>
      </c>
      <c r="F24" s="22">
        <f>F21/200</f>
        <v>4.165</v>
      </c>
      <c r="G24" s="23">
        <f>G21/200</f>
        <v>1</v>
      </c>
      <c r="H24" s="26">
        <f>H21/200</f>
        <v>0.71499999999999997</v>
      </c>
      <c r="I24" s="121"/>
      <c r="J24" s="113"/>
      <c r="K24" s="14"/>
      <c r="L24" s="18" t="s">
        <v>25</v>
      </c>
      <c r="M24" s="22">
        <f>M21/200</f>
        <v>50</v>
      </c>
      <c r="N24" s="22">
        <f>N21/200</f>
        <v>4.165</v>
      </c>
      <c r="O24" s="23">
        <f>O21/200</f>
        <v>1</v>
      </c>
      <c r="P24" s="26">
        <f>P21/200</f>
        <v>0.71499999999999997</v>
      </c>
      <c r="Q24" s="121"/>
      <c r="R24" s="113"/>
      <c r="S24" s="14"/>
      <c r="T24" s="18" t="s">
        <v>25</v>
      </c>
      <c r="U24" s="22">
        <f>U21/200</f>
        <v>50</v>
      </c>
      <c r="V24" s="22">
        <f>V21/200</f>
        <v>4.165</v>
      </c>
      <c r="W24" s="23">
        <f>W21/200</f>
        <v>1</v>
      </c>
      <c r="X24" s="26">
        <f>X21/200</f>
        <v>0.71499999999999997</v>
      </c>
      <c r="Y24" s="121"/>
      <c r="Z24" s="113"/>
      <c r="AA24" s="14"/>
      <c r="AB24" s="18" t="s">
        <v>25</v>
      </c>
      <c r="AC24" s="22">
        <f>AC21/200</f>
        <v>50</v>
      </c>
      <c r="AD24" s="22">
        <f>AD21/200</f>
        <v>4.165</v>
      </c>
      <c r="AE24" s="23">
        <f>AE21/200</f>
        <v>1</v>
      </c>
      <c r="AF24" s="26">
        <f>AF21/200</f>
        <v>0.71499999999999997</v>
      </c>
      <c r="AG24" s="121"/>
      <c r="AH24" s="113"/>
      <c r="AI24" s="14"/>
      <c r="AJ24" s="18" t="s">
        <v>25</v>
      </c>
      <c r="AK24" s="22">
        <f>AK21/200</f>
        <v>50</v>
      </c>
      <c r="AL24" s="22">
        <f>AL21/200</f>
        <v>4.165</v>
      </c>
      <c r="AM24" s="23">
        <f>AM21/200</f>
        <v>1</v>
      </c>
      <c r="AN24" s="26">
        <f>AN21/200</f>
        <v>0.71499999999999997</v>
      </c>
      <c r="AO24" s="121"/>
    </row>
    <row r="25" spans="2:41" ht="15" thickBot="1" x14ac:dyDescent="0.35">
      <c r="B25" s="113"/>
      <c r="C25" s="27"/>
      <c r="D25" s="28" t="s">
        <v>26</v>
      </c>
      <c r="E25" s="29">
        <f>E21/143</f>
        <v>69.930069930069934</v>
      </c>
      <c r="F25" s="29">
        <f>F21/143</f>
        <v>5.825174825174825</v>
      </c>
      <c r="G25" s="29">
        <f>G21/143</f>
        <v>1.3986013986013985</v>
      </c>
      <c r="H25" s="30">
        <f>H21/143</f>
        <v>1</v>
      </c>
      <c r="I25" s="121"/>
      <c r="J25" s="113"/>
      <c r="K25" s="27"/>
      <c r="L25" s="28" t="s">
        <v>26</v>
      </c>
      <c r="M25" s="29">
        <f>M21/143</f>
        <v>69.930069930069934</v>
      </c>
      <c r="N25" s="29">
        <f>N21/143</f>
        <v>5.825174825174825</v>
      </c>
      <c r="O25" s="29">
        <f>O21/143</f>
        <v>1.3986013986013985</v>
      </c>
      <c r="P25" s="30">
        <f>P21/143</f>
        <v>1</v>
      </c>
      <c r="Q25" s="121"/>
      <c r="R25" s="113"/>
      <c r="S25" s="27"/>
      <c r="T25" s="28" t="s">
        <v>26</v>
      </c>
      <c r="U25" s="29">
        <f>U21/143</f>
        <v>69.930069930069934</v>
      </c>
      <c r="V25" s="29">
        <f>V21/143</f>
        <v>5.825174825174825</v>
      </c>
      <c r="W25" s="29">
        <f>W21/143</f>
        <v>1.3986013986013985</v>
      </c>
      <c r="X25" s="30">
        <f>X21/143</f>
        <v>1</v>
      </c>
      <c r="Y25" s="121"/>
      <c r="Z25" s="113"/>
      <c r="AA25" s="27"/>
      <c r="AB25" s="28" t="s">
        <v>26</v>
      </c>
      <c r="AC25" s="29">
        <f>AC21/143</f>
        <v>69.930069930069934</v>
      </c>
      <c r="AD25" s="29">
        <f>AD21/143</f>
        <v>5.825174825174825</v>
      </c>
      <c r="AE25" s="29">
        <f>AE21/143</f>
        <v>1.3986013986013985</v>
      </c>
      <c r="AF25" s="30">
        <f>AF21/143</f>
        <v>1</v>
      </c>
      <c r="AG25" s="121"/>
      <c r="AH25" s="113"/>
      <c r="AI25" s="27"/>
      <c r="AJ25" s="28" t="s">
        <v>26</v>
      </c>
      <c r="AK25" s="29">
        <f>AK21/143</f>
        <v>69.930069930069934</v>
      </c>
      <c r="AL25" s="29">
        <f>AL21/143</f>
        <v>5.825174825174825</v>
      </c>
      <c r="AM25" s="29">
        <f>AM21/143</f>
        <v>1.3986013986013985</v>
      </c>
      <c r="AN25" s="30">
        <f>AN21/143</f>
        <v>1</v>
      </c>
      <c r="AO25" s="121"/>
    </row>
    <row r="26" spans="2:41" ht="15" thickBot="1" x14ac:dyDescent="0.35">
      <c r="B26" s="113"/>
      <c r="C26" s="3"/>
      <c r="D26" s="3"/>
      <c r="E26" s="3"/>
      <c r="F26" s="3"/>
      <c r="G26" s="3"/>
      <c r="H26" s="3"/>
      <c r="I26" s="112"/>
      <c r="J26" s="113"/>
      <c r="K26" s="3"/>
      <c r="L26" s="3"/>
      <c r="M26" s="3"/>
      <c r="N26" s="3"/>
      <c r="O26" s="3"/>
      <c r="P26" s="3"/>
      <c r="Q26" s="112"/>
      <c r="R26" s="113"/>
      <c r="S26" s="3"/>
      <c r="T26" s="3"/>
      <c r="U26" s="3"/>
      <c r="V26" s="3"/>
      <c r="W26" s="3"/>
      <c r="X26" s="3"/>
      <c r="Y26" s="112"/>
      <c r="Z26" s="113"/>
      <c r="AA26" s="3"/>
      <c r="AB26" s="3"/>
      <c r="AC26" s="3"/>
      <c r="AD26" s="3"/>
      <c r="AE26" s="3"/>
      <c r="AF26" s="3"/>
      <c r="AG26" s="112"/>
      <c r="AH26" s="113"/>
      <c r="AI26" s="3"/>
      <c r="AJ26" s="3"/>
      <c r="AK26" s="3"/>
      <c r="AL26" s="3"/>
      <c r="AM26" s="3"/>
      <c r="AN26" s="3"/>
      <c r="AO26" s="112"/>
    </row>
    <row r="27" spans="2:41" x14ac:dyDescent="0.3">
      <c r="B27" s="113"/>
      <c r="C27" s="31"/>
      <c r="D27" s="32"/>
      <c r="E27" s="32" t="s">
        <v>21</v>
      </c>
      <c r="F27" s="32" t="s">
        <v>0</v>
      </c>
      <c r="G27" s="32" t="s">
        <v>1</v>
      </c>
      <c r="H27" s="33" t="s">
        <v>2</v>
      </c>
      <c r="I27" s="112"/>
      <c r="J27" s="113"/>
      <c r="K27" s="31"/>
      <c r="L27" s="32"/>
      <c r="M27" s="32" t="s">
        <v>21</v>
      </c>
      <c r="N27" s="32" t="s">
        <v>0</v>
      </c>
      <c r="O27" s="32" t="s">
        <v>1</v>
      </c>
      <c r="P27" s="33" t="s">
        <v>2</v>
      </c>
      <c r="Q27" s="112"/>
      <c r="R27" s="113"/>
      <c r="S27" s="31"/>
      <c r="T27" s="32"/>
      <c r="U27" s="32" t="s">
        <v>21</v>
      </c>
      <c r="V27" s="32" t="s">
        <v>0</v>
      </c>
      <c r="W27" s="32" t="s">
        <v>1</v>
      </c>
      <c r="X27" s="33" t="s">
        <v>2</v>
      </c>
      <c r="Y27" s="112"/>
      <c r="Z27" s="113"/>
      <c r="AA27" s="31"/>
      <c r="AB27" s="32"/>
      <c r="AC27" s="32" t="s">
        <v>21</v>
      </c>
      <c r="AD27" s="32" t="s">
        <v>0</v>
      </c>
      <c r="AE27" s="32" t="s">
        <v>1</v>
      </c>
      <c r="AF27" s="33" t="s">
        <v>2</v>
      </c>
      <c r="AG27" s="112"/>
      <c r="AH27" s="113"/>
      <c r="AI27" s="31"/>
      <c r="AJ27" s="32"/>
      <c r="AK27" s="32" t="s">
        <v>21</v>
      </c>
      <c r="AL27" s="32" t="s">
        <v>0</v>
      </c>
      <c r="AM27" s="32" t="s">
        <v>1</v>
      </c>
      <c r="AN27" s="33" t="s">
        <v>2</v>
      </c>
      <c r="AO27" s="112"/>
    </row>
    <row r="28" spans="2:41" x14ac:dyDescent="0.3">
      <c r="B28" s="113"/>
      <c r="C28" s="34" t="s">
        <v>27</v>
      </c>
      <c r="D28" s="35">
        <f>D18</f>
        <v>42</v>
      </c>
      <c r="E28" s="36"/>
      <c r="F28" s="36"/>
      <c r="G28" s="36"/>
      <c r="H28" s="37"/>
      <c r="I28" s="112"/>
      <c r="J28" s="113"/>
      <c r="K28" s="34" t="s">
        <v>27</v>
      </c>
      <c r="L28" s="35">
        <f>L18</f>
        <v>54</v>
      </c>
      <c r="M28" s="36"/>
      <c r="N28" s="36"/>
      <c r="O28" s="36"/>
      <c r="P28" s="37"/>
      <c r="Q28" s="112"/>
      <c r="R28" s="113"/>
      <c r="S28" s="34" t="s">
        <v>27</v>
      </c>
      <c r="T28" s="35">
        <f>T18</f>
        <v>60</v>
      </c>
      <c r="U28" s="36"/>
      <c r="V28" s="36"/>
      <c r="W28" s="36"/>
      <c r="X28" s="37"/>
      <c r="Y28" s="112"/>
      <c r="Z28" s="113"/>
      <c r="AA28" s="34" t="s">
        <v>27</v>
      </c>
      <c r="AB28" s="35">
        <f>AB18</f>
        <v>66</v>
      </c>
      <c r="AC28" s="36"/>
      <c r="AD28" s="36"/>
      <c r="AE28" s="36"/>
      <c r="AF28" s="37"/>
      <c r="AG28" s="112"/>
      <c r="AH28" s="113"/>
      <c r="AI28" s="34" t="s">
        <v>27</v>
      </c>
      <c r="AJ28" s="35">
        <f>AJ18</f>
        <v>66</v>
      </c>
      <c r="AK28" s="36"/>
      <c r="AL28" s="36"/>
      <c r="AM28" s="36"/>
      <c r="AN28" s="37"/>
      <c r="AO28" s="112"/>
    </row>
    <row r="29" spans="2:41" x14ac:dyDescent="0.3">
      <c r="B29" s="113"/>
      <c r="C29" s="38" t="s">
        <v>28</v>
      </c>
      <c r="D29" s="39"/>
      <c r="E29" s="40">
        <f>D13</f>
        <v>45.15</v>
      </c>
      <c r="F29" s="41">
        <f>E13</f>
        <v>0.56899999999999995</v>
      </c>
      <c r="G29" s="41">
        <f>F13</f>
        <v>5.6099999999999997E-2</v>
      </c>
      <c r="H29" s="42">
        <f>G13</f>
        <v>6.1332175888935539E-2</v>
      </c>
      <c r="I29" s="112"/>
      <c r="J29" s="113"/>
      <c r="K29" s="38" t="s">
        <v>28</v>
      </c>
      <c r="L29" s="39"/>
      <c r="M29" s="40">
        <f>L13</f>
        <v>45.72</v>
      </c>
      <c r="N29" s="41">
        <f>M13</f>
        <v>0.59060000000000001</v>
      </c>
      <c r="O29" s="41">
        <f>N13</f>
        <v>9.5200000000000007E-2</v>
      </c>
      <c r="P29" s="42">
        <f>O13</f>
        <v>0.109</v>
      </c>
      <c r="Q29" s="112"/>
      <c r="R29" s="113"/>
      <c r="S29" s="38" t="s">
        <v>28</v>
      </c>
      <c r="T29" s="39"/>
      <c r="U29" s="40">
        <f>T13</f>
        <v>45.24</v>
      </c>
      <c r="V29" s="41">
        <f>U13</f>
        <v>0.60619999999999996</v>
      </c>
      <c r="W29" s="41">
        <f>V13</f>
        <v>0.11</v>
      </c>
      <c r="X29" s="42">
        <f>W13</f>
        <v>0.158</v>
      </c>
      <c r="Y29" s="112"/>
      <c r="Z29" s="113"/>
      <c r="AA29" s="38" t="s">
        <v>28</v>
      </c>
      <c r="AB29" s="39"/>
      <c r="AC29" s="40">
        <f>AB13</f>
        <v>42.73</v>
      </c>
      <c r="AD29" s="41">
        <f>AC13</f>
        <v>0.47770000000000001</v>
      </c>
      <c r="AE29" s="41">
        <f>AD13</f>
        <v>6.6799999999999998E-2</v>
      </c>
      <c r="AF29" s="42">
        <f>AE13</f>
        <v>0.44940000000000002</v>
      </c>
      <c r="AG29" s="112"/>
      <c r="AH29" s="113"/>
      <c r="AI29" s="38" t="s">
        <v>28</v>
      </c>
      <c r="AJ29" s="39"/>
      <c r="AK29" s="40">
        <f>AJ13</f>
        <v>45.22</v>
      </c>
      <c r="AL29" s="41">
        <f>AK13</f>
        <v>0.58709999999999996</v>
      </c>
      <c r="AM29" s="41">
        <f>AL13</f>
        <v>0.1038</v>
      </c>
      <c r="AN29" s="42">
        <f>AM13</f>
        <v>0.11650000000000001</v>
      </c>
      <c r="AO29" s="112"/>
    </row>
    <row r="30" spans="2:41" x14ac:dyDescent="0.3">
      <c r="B30" s="113"/>
      <c r="C30" s="43" t="s">
        <v>29</v>
      </c>
      <c r="D30" s="44"/>
      <c r="E30" s="45">
        <f>D28/100*E29</f>
        <v>18.962999999999997</v>
      </c>
      <c r="F30" s="45">
        <f>D28/100*F29</f>
        <v>0.23897999999999997</v>
      </c>
      <c r="G30" s="45">
        <f>D28/100*G29</f>
        <v>2.3562E-2</v>
      </c>
      <c r="H30" s="46">
        <f>D28/100*H29</f>
        <v>2.5759513873352926E-2</v>
      </c>
      <c r="I30" s="112"/>
      <c r="J30" s="113"/>
      <c r="K30" s="43" t="s">
        <v>29</v>
      </c>
      <c r="L30" s="44"/>
      <c r="M30" s="45">
        <f>L28/100*M29</f>
        <v>24.688800000000001</v>
      </c>
      <c r="N30" s="45">
        <f>L28/100*N29</f>
        <v>0.31892400000000004</v>
      </c>
      <c r="O30" s="45">
        <f>L28/100*O29</f>
        <v>5.1408000000000009E-2</v>
      </c>
      <c r="P30" s="46">
        <f>L28/100*P29</f>
        <v>5.8860000000000003E-2</v>
      </c>
      <c r="Q30" s="112"/>
      <c r="R30" s="113"/>
      <c r="S30" s="43" t="s">
        <v>29</v>
      </c>
      <c r="T30" s="44"/>
      <c r="U30" s="45">
        <f>T28/100*U29</f>
        <v>27.144000000000002</v>
      </c>
      <c r="V30" s="45">
        <f>T28/100*V29</f>
        <v>0.36371999999999999</v>
      </c>
      <c r="W30" s="45">
        <f>T28/100*W29</f>
        <v>6.6000000000000003E-2</v>
      </c>
      <c r="X30" s="46">
        <f>T28/100*X29</f>
        <v>9.4799999999999995E-2</v>
      </c>
      <c r="Y30" s="112"/>
      <c r="Z30" s="113"/>
      <c r="AA30" s="43" t="s">
        <v>29</v>
      </c>
      <c r="AB30" s="44"/>
      <c r="AC30" s="45">
        <f>AB28/100*AC29</f>
        <v>28.201799999999999</v>
      </c>
      <c r="AD30" s="45">
        <f>AB28/100*AD29</f>
        <v>0.31528200000000001</v>
      </c>
      <c r="AE30" s="45">
        <f>AB28/100*AE29</f>
        <v>4.4088000000000002E-2</v>
      </c>
      <c r="AF30" s="46">
        <f>AB28/100*AF29</f>
        <v>0.29660400000000003</v>
      </c>
      <c r="AG30" s="112"/>
      <c r="AH30" s="113"/>
      <c r="AI30" s="43" t="s">
        <v>29</v>
      </c>
      <c r="AJ30" s="44"/>
      <c r="AK30" s="45">
        <f>AJ28/100*AK29</f>
        <v>29.845200000000002</v>
      </c>
      <c r="AL30" s="45">
        <f>AJ28/100*AL29</f>
        <v>0.387486</v>
      </c>
      <c r="AM30" s="45">
        <f>AJ28/100*AM29</f>
        <v>6.8507999999999999E-2</v>
      </c>
      <c r="AN30" s="46">
        <f>AJ28/100*AN29</f>
        <v>7.6890000000000014E-2</v>
      </c>
      <c r="AO30" s="112"/>
    </row>
    <row r="31" spans="2:41" x14ac:dyDescent="0.3">
      <c r="B31" s="113"/>
      <c r="C31" s="47" t="s">
        <v>30</v>
      </c>
      <c r="D31" s="35">
        <v>30</v>
      </c>
      <c r="E31" s="35"/>
      <c r="F31" s="35"/>
      <c r="G31" s="35"/>
      <c r="H31" s="48"/>
      <c r="I31" s="112"/>
      <c r="J31" s="113"/>
      <c r="K31" s="47" t="s">
        <v>30</v>
      </c>
      <c r="L31" s="35">
        <v>30</v>
      </c>
      <c r="M31" s="35"/>
      <c r="N31" s="35"/>
      <c r="O31" s="35"/>
      <c r="P31" s="48"/>
      <c r="Q31" s="112"/>
      <c r="R31" s="113"/>
      <c r="S31" s="47" t="s">
        <v>30</v>
      </c>
      <c r="T31" s="35">
        <v>30</v>
      </c>
      <c r="U31" s="35"/>
      <c r="V31" s="35"/>
      <c r="W31" s="35"/>
      <c r="X31" s="48"/>
      <c r="Y31" s="112"/>
      <c r="Z31" s="113"/>
      <c r="AA31" s="47" t="s">
        <v>30</v>
      </c>
      <c r="AB31" s="35">
        <v>30</v>
      </c>
      <c r="AC31" s="35"/>
      <c r="AD31" s="35"/>
      <c r="AE31" s="35"/>
      <c r="AF31" s="48"/>
      <c r="AG31" s="112"/>
      <c r="AH31" s="113"/>
      <c r="AI31" s="47" t="s">
        <v>30</v>
      </c>
      <c r="AJ31" s="35">
        <v>30</v>
      </c>
      <c r="AK31" s="35"/>
      <c r="AL31" s="35"/>
      <c r="AM31" s="35"/>
      <c r="AN31" s="48"/>
      <c r="AO31" s="112"/>
    </row>
    <row r="32" spans="2:41" x14ac:dyDescent="0.3">
      <c r="B32" s="113"/>
      <c r="C32" s="49"/>
      <c r="D32" s="50"/>
      <c r="E32" s="35"/>
      <c r="F32" s="35"/>
      <c r="G32" s="35"/>
      <c r="H32" s="48"/>
      <c r="I32" s="112"/>
      <c r="J32" s="113"/>
      <c r="K32" s="49"/>
      <c r="L32" s="50"/>
      <c r="M32" s="35"/>
      <c r="N32" s="35"/>
      <c r="O32" s="35"/>
      <c r="P32" s="48"/>
      <c r="Q32" s="112"/>
      <c r="R32" s="113"/>
      <c r="S32" s="49"/>
      <c r="T32" s="50"/>
      <c r="U32" s="35"/>
      <c r="V32" s="35"/>
      <c r="W32" s="35"/>
      <c r="X32" s="48"/>
      <c r="Y32" s="112"/>
      <c r="Z32" s="113"/>
      <c r="AA32" s="49"/>
      <c r="AB32" s="50"/>
      <c r="AC32" s="35"/>
      <c r="AD32" s="35"/>
      <c r="AE32" s="35"/>
      <c r="AF32" s="48"/>
      <c r="AG32" s="112"/>
      <c r="AH32" s="113"/>
      <c r="AI32" s="49"/>
      <c r="AJ32" s="50"/>
      <c r="AK32" s="35"/>
      <c r="AL32" s="35"/>
      <c r="AM32" s="35"/>
      <c r="AN32" s="48"/>
      <c r="AO32" s="112"/>
    </row>
    <row r="33" spans="2:41" x14ac:dyDescent="0.3">
      <c r="B33" s="113"/>
      <c r="C33" s="51"/>
      <c r="D33" s="52" t="s">
        <v>31</v>
      </c>
      <c r="E33" s="53">
        <f>E30/100*D31</f>
        <v>5.6888999999999985</v>
      </c>
      <c r="F33" s="54">
        <f>E33*F22</f>
        <v>0.47388536999999986</v>
      </c>
      <c r="G33" s="54">
        <f>E33*G22</f>
        <v>0.11377799999999998</v>
      </c>
      <c r="H33" s="55">
        <f>E33*H22</f>
        <v>8.1351269999999976E-2</v>
      </c>
      <c r="I33" s="112"/>
      <c r="J33" s="113"/>
      <c r="K33" s="51"/>
      <c r="L33" s="52" t="s">
        <v>31</v>
      </c>
      <c r="M33" s="53">
        <f>M30/100*L31</f>
        <v>7.4066399999999994</v>
      </c>
      <c r="N33" s="54">
        <f>M33*N22</f>
        <v>0.61697311199999993</v>
      </c>
      <c r="O33" s="54">
        <f>M33*O22</f>
        <v>0.14813279999999998</v>
      </c>
      <c r="P33" s="55">
        <f>M33*P22</f>
        <v>0.10591495199999999</v>
      </c>
      <c r="Q33" s="112"/>
      <c r="R33" s="113"/>
      <c r="S33" s="51"/>
      <c r="T33" s="52" t="s">
        <v>31</v>
      </c>
      <c r="U33" s="53">
        <f>U30/100*T31</f>
        <v>8.1432000000000002</v>
      </c>
      <c r="V33" s="54">
        <f>U33*V22</f>
        <v>0.67832855999999997</v>
      </c>
      <c r="W33" s="54">
        <f>U33*W22</f>
        <v>0.16286400000000001</v>
      </c>
      <c r="X33" s="55">
        <f>U33*X22</f>
        <v>0.11644776000000001</v>
      </c>
      <c r="Y33" s="112"/>
      <c r="Z33" s="113"/>
      <c r="AA33" s="51"/>
      <c r="AB33" s="52" t="s">
        <v>31</v>
      </c>
      <c r="AC33" s="53">
        <f>AC30/100*AB31</f>
        <v>8.4605399999999999</v>
      </c>
      <c r="AD33" s="54">
        <f>AC33*AD22</f>
        <v>0.70476298199999998</v>
      </c>
      <c r="AE33" s="54">
        <f>AC33*AE22</f>
        <v>0.16921079999999999</v>
      </c>
      <c r="AF33" s="55">
        <f>AC33*AF22</f>
        <v>0.120985722</v>
      </c>
      <c r="AG33" s="112"/>
      <c r="AH33" s="113"/>
      <c r="AI33" s="51"/>
      <c r="AJ33" s="52" t="s">
        <v>31</v>
      </c>
      <c r="AK33" s="53">
        <f>AK30/100*AJ31</f>
        <v>8.9535599999999995</v>
      </c>
      <c r="AL33" s="54">
        <f>AK33*AL22</f>
        <v>0.74583154799999996</v>
      </c>
      <c r="AM33" s="54">
        <f>AK33*AM22</f>
        <v>0.17907119999999999</v>
      </c>
      <c r="AN33" s="55">
        <f>AK33*AN22</f>
        <v>0.128035908</v>
      </c>
      <c r="AO33" s="112"/>
    </row>
    <row r="34" spans="2:41" x14ac:dyDescent="0.3">
      <c r="B34" s="113"/>
      <c r="C34" s="56"/>
      <c r="D34" s="57"/>
      <c r="E34" s="36"/>
      <c r="F34" s="58"/>
      <c r="G34" s="58"/>
      <c r="H34" s="59"/>
      <c r="I34" s="112"/>
      <c r="J34" s="113"/>
      <c r="K34" s="56"/>
      <c r="L34" s="57"/>
      <c r="M34" s="36"/>
      <c r="N34" s="58"/>
      <c r="O34" s="58"/>
      <c r="P34" s="59"/>
      <c r="Q34" s="112"/>
      <c r="R34" s="113"/>
      <c r="S34" s="56"/>
      <c r="T34" s="57"/>
      <c r="U34" s="36"/>
      <c r="V34" s="58"/>
      <c r="W34" s="58"/>
      <c r="X34" s="59"/>
      <c r="Y34" s="112"/>
      <c r="Z34" s="113"/>
      <c r="AA34" s="56"/>
      <c r="AB34" s="57"/>
      <c r="AC34" s="36"/>
      <c r="AD34" s="58"/>
      <c r="AE34" s="58"/>
      <c r="AF34" s="59"/>
      <c r="AG34" s="112"/>
      <c r="AH34" s="113"/>
      <c r="AI34" s="56"/>
      <c r="AJ34" s="57"/>
      <c r="AK34" s="36"/>
      <c r="AL34" s="58"/>
      <c r="AM34" s="58"/>
      <c r="AN34" s="59"/>
      <c r="AO34" s="112"/>
    </row>
    <row r="35" spans="2:41" x14ac:dyDescent="0.3">
      <c r="B35" s="113"/>
      <c r="C35" s="60"/>
      <c r="D35" s="61"/>
      <c r="E35" s="62"/>
      <c r="F35" s="58"/>
      <c r="G35" s="58"/>
      <c r="H35" s="59"/>
      <c r="I35" s="112"/>
      <c r="J35" s="113"/>
      <c r="K35" s="60"/>
      <c r="L35" s="61"/>
      <c r="M35" s="62"/>
      <c r="N35" s="58"/>
      <c r="O35" s="58"/>
      <c r="P35" s="59"/>
      <c r="Q35" s="112"/>
      <c r="R35" s="113"/>
      <c r="S35" s="60"/>
      <c r="T35" s="61"/>
      <c r="U35" s="62"/>
      <c r="V35" s="58"/>
      <c r="W35" s="58"/>
      <c r="X35" s="59"/>
      <c r="Y35" s="112"/>
      <c r="Z35" s="113"/>
      <c r="AA35" s="60"/>
      <c r="AB35" s="61"/>
      <c r="AC35" s="62"/>
      <c r="AD35" s="58"/>
      <c r="AE35" s="58"/>
      <c r="AF35" s="59"/>
      <c r="AG35" s="112"/>
      <c r="AH35" s="113"/>
      <c r="AI35" s="60"/>
      <c r="AJ35" s="61"/>
      <c r="AK35" s="62"/>
      <c r="AL35" s="58"/>
      <c r="AM35" s="58"/>
      <c r="AN35" s="59"/>
      <c r="AO35" s="112"/>
    </row>
    <row r="36" spans="2:41" x14ac:dyDescent="0.3">
      <c r="B36" s="113"/>
      <c r="C36" s="60"/>
      <c r="D36" s="63" t="s">
        <v>32</v>
      </c>
      <c r="E36" s="64">
        <f>E30-E33</f>
        <v>13.274099999999999</v>
      </c>
      <c r="F36" s="58"/>
      <c r="G36" s="58"/>
      <c r="H36" s="59"/>
      <c r="I36" s="112"/>
      <c r="J36" s="113"/>
      <c r="K36" s="60"/>
      <c r="L36" s="63" t="s">
        <v>32</v>
      </c>
      <c r="M36" s="64">
        <f>M30-M33</f>
        <v>17.282160000000001</v>
      </c>
      <c r="N36" s="58"/>
      <c r="O36" s="58"/>
      <c r="P36" s="59"/>
      <c r="Q36" s="112"/>
      <c r="R36" s="113"/>
      <c r="S36" s="60"/>
      <c r="T36" s="63" t="s">
        <v>32</v>
      </c>
      <c r="U36" s="64">
        <f>U30-U33</f>
        <v>19.000800000000002</v>
      </c>
      <c r="V36" s="58"/>
      <c r="W36" s="58"/>
      <c r="X36" s="59"/>
      <c r="Y36" s="112"/>
      <c r="Z36" s="113"/>
      <c r="AA36" s="60"/>
      <c r="AB36" s="63" t="s">
        <v>32</v>
      </c>
      <c r="AC36" s="64">
        <f>AC30-AC33</f>
        <v>19.741259999999997</v>
      </c>
      <c r="AD36" s="58"/>
      <c r="AE36" s="58"/>
      <c r="AF36" s="59"/>
      <c r="AG36" s="112"/>
      <c r="AH36" s="113"/>
      <c r="AI36" s="60"/>
      <c r="AJ36" s="63" t="s">
        <v>32</v>
      </c>
      <c r="AK36" s="64">
        <f>AK30-AK33</f>
        <v>20.891640000000002</v>
      </c>
      <c r="AL36" s="58"/>
      <c r="AM36" s="58"/>
      <c r="AN36" s="59"/>
      <c r="AO36" s="112"/>
    </row>
    <row r="37" spans="2:41" ht="15" thickBot="1" x14ac:dyDescent="0.35">
      <c r="B37" s="113"/>
      <c r="C37" s="65"/>
      <c r="D37" s="66" t="s">
        <v>33</v>
      </c>
      <c r="E37" s="67"/>
      <c r="F37" s="68">
        <f>F33-F30</f>
        <v>0.23490536999999989</v>
      </c>
      <c r="G37" s="68">
        <f>G33-G30</f>
        <v>9.0215999999999977E-2</v>
      </c>
      <c r="H37" s="69">
        <f>H33-H30</f>
        <v>5.5591756126647046E-2</v>
      </c>
      <c r="I37" s="122" t="s">
        <v>20</v>
      </c>
      <c r="J37" s="113"/>
      <c r="K37" s="65"/>
      <c r="L37" s="66" t="s">
        <v>33</v>
      </c>
      <c r="M37" s="67"/>
      <c r="N37" s="68">
        <f>N33-N30</f>
        <v>0.29804911199999989</v>
      </c>
      <c r="O37" s="68">
        <f>O33-O30</f>
        <v>9.6724799999999972E-2</v>
      </c>
      <c r="P37" s="69">
        <f>P33-P30</f>
        <v>4.705495199999999E-2</v>
      </c>
      <c r="Q37" s="122" t="s">
        <v>20</v>
      </c>
      <c r="R37" s="113"/>
      <c r="S37" s="65"/>
      <c r="T37" s="66" t="s">
        <v>33</v>
      </c>
      <c r="U37" s="67"/>
      <c r="V37" s="68">
        <f>V33-V30</f>
        <v>0.31460855999999998</v>
      </c>
      <c r="W37" s="68">
        <f>W33-W30</f>
        <v>9.6864000000000006E-2</v>
      </c>
      <c r="X37" s="69">
        <f>X33-X30</f>
        <v>2.1647760000000016E-2</v>
      </c>
      <c r="Y37" s="122" t="s">
        <v>20</v>
      </c>
      <c r="Z37" s="113"/>
      <c r="AA37" s="65"/>
      <c r="AB37" s="66" t="s">
        <v>33</v>
      </c>
      <c r="AC37" s="67"/>
      <c r="AD37" s="68">
        <f>AD33-AD30</f>
        <v>0.38948098199999998</v>
      </c>
      <c r="AE37" s="68">
        <f>AE33-AE30</f>
        <v>0.12512279999999998</v>
      </c>
      <c r="AF37" s="69">
        <f>AF33-AF30</f>
        <v>-0.17561827800000002</v>
      </c>
      <c r="AG37" s="122" t="s">
        <v>20</v>
      </c>
      <c r="AH37" s="113"/>
      <c r="AI37" s="65"/>
      <c r="AJ37" s="66" t="s">
        <v>33</v>
      </c>
      <c r="AK37" s="67"/>
      <c r="AL37" s="68">
        <f>AL33-AL30</f>
        <v>0.35834554799999996</v>
      </c>
      <c r="AM37" s="68">
        <f>AM33-AM30</f>
        <v>0.11056319999999999</v>
      </c>
      <c r="AN37" s="69">
        <f>AN33-AN30</f>
        <v>5.114590799999999E-2</v>
      </c>
      <c r="AO37" s="122" t="s">
        <v>20</v>
      </c>
    </row>
    <row r="38" spans="2:41" x14ac:dyDescent="0.3">
      <c r="B38" s="113"/>
      <c r="C38" s="3"/>
      <c r="D38" s="3"/>
      <c r="E38" s="3"/>
      <c r="F38" s="3"/>
      <c r="G38" s="3"/>
      <c r="H38" s="3"/>
      <c r="I38" s="112"/>
      <c r="J38" s="113"/>
      <c r="K38" s="3"/>
      <c r="L38" s="3"/>
      <c r="M38" s="3"/>
      <c r="N38" s="3"/>
      <c r="O38" s="3"/>
      <c r="P38" s="3"/>
      <c r="Q38" s="112"/>
      <c r="R38" s="113"/>
      <c r="S38" s="3"/>
      <c r="T38" s="3"/>
      <c r="U38" s="3"/>
      <c r="V38" s="3"/>
      <c r="W38" s="3"/>
      <c r="X38" s="3"/>
      <c r="Y38" s="112"/>
      <c r="Z38" s="113"/>
      <c r="AA38" s="3"/>
      <c r="AB38" s="3"/>
      <c r="AC38" s="3"/>
      <c r="AD38" s="3"/>
      <c r="AE38" s="3"/>
      <c r="AF38" s="3"/>
      <c r="AG38" s="112"/>
      <c r="AH38" s="113"/>
      <c r="AI38" s="3"/>
      <c r="AJ38" s="3"/>
      <c r="AK38" s="3"/>
      <c r="AL38" s="3"/>
      <c r="AM38" s="3"/>
      <c r="AN38" s="3"/>
      <c r="AO38" s="112"/>
    </row>
    <row r="39" spans="2:41" x14ac:dyDescent="0.3">
      <c r="B39" s="113"/>
      <c r="C39" s="3"/>
      <c r="D39" s="3"/>
      <c r="E39" s="70" t="s">
        <v>34</v>
      </c>
      <c r="F39" s="123">
        <f>100/E14*F37</f>
        <v>1.6426948951048943</v>
      </c>
      <c r="G39" s="123">
        <f>100/F14*G37</f>
        <v>0.75179999999999991</v>
      </c>
      <c r="H39" s="123">
        <f>100/G14*H37</f>
        <v>0.52944529644425753</v>
      </c>
      <c r="I39" s="122" t="s">
        <v>20</v>
      </c>
      <c r="J39" s="113"/>
      <c r="K39" s="3"/>
      <c r="L39" s="3"/>
      <c r="M39" s="70" t="s">
        <v>34</v>
      </c>
      <c r="N39" s="123">
        <f>100/M14*N37</f>
        <v>2.0842595244755238</v>
      </c>
      <c r="O39" s="123">
        <f>100/N14*O37</f>
        <v>0.80603999999999987</v>
      </c>
      <c r="P39" s="123">
        <f>100/O14*P37</f>
        <v>0.44814239999999989</v>
      </c>
      <c r="Q39" s="122" t="s">
        <v>20</v>
      </c>
      <c r="R39" s="113"/>
      <c r="S39" s="3"/>
      <c r="T39" s="3"/>
      <c r="U39" s="70" t="s">
        <v>34</v>
      </c>
      <c r="V39" s="123">
        <f>100/U14*V37</f>
        <v>2.2000598601398598</v>
      </c>
      <c r="W39" s="123">
        <f>100/V14*W37</f>
        <v>0.80720000000000014</v>
      </c>
      <c r="X39" s="123">
        <f>100/W14*X37</f>
        <v>0.206169142857143</v>
      </c>
      <c r="Y39" s="122" t="s">
        <v>20</v>
      </c>
      <c r="Z39" s="113"/>
      <c r="AA39" s="3"/>
      <c r="AB39" s="3"/>
      <c r="AC39" s="70" t="s">
        <v>34</v>
      </c>
      <c r="AD39" s="123">
        <f>100/AC14*AD37</f>
        <v>2.7236432307692304</v>
      </c>
      <c r="AE39" s="123">
        <f>100/AD14*AE37</f>
        <v>1.0426899999999999</v>
      </c>
      <c r="AF39" s="123">
        <f>100/AE14*AF37</f>
        <v>-1.6725550285714288</v>
      </c>
      <c r="AG39" s="122" t="s">
        <v>20</v>
      </c>
      <c r="AH39" s="113"/>
      <c r="AI39" s="3"/>
      <c r="AJ39" s="3"/>
      <c r="AK39" s="70" t="s">
        <v>34</v>
      </c>
      <c r="AL39" s="123">
        <f>100/AK14*AL37</f>
        <v>2.5059129230769224</v>
      </c>
      <c r="AM39" s="123">
        <f>100/AL14*AM37</f>
        <v>0.92135999999999996</v>
      </c>
      <c r="AN39" s="123">
        <f>100/AM14*AN37</f>
        <v>0.48710388571428559</v>
      </c>
      <c r="AO39" s="122" t="s">
        <v>20</v>
      </c>
    </row>
    <row r="40" spans="2:41" x14ac:dyDescent="0.3">
      <c r="B40" s="113"/>
      <c r="C40" s="3"/>
      <c r="D40" s="3"/>
      <c r="E40" s="70"/>
      <c r="F40" s="71"/>
      <c r="G40" s="71"/>
      <c r="H40" s="71"/>
      <c r="I40" s="122"/>
      <c r="J40" s="113"/>
      <c r="K40" s="3"/>
      <c r="L40" s="3"/>
      <c r="M40" s="70"/>
      <c r="N40" s="71"/>
      <c r="O40" s="71"/>
      <c r="P40" s="71"/>
      <c r="Q40" s="122"/>
      <c r="R40" s="113"/>
      <c r="S40" s="3"/>
      <c r="T40" s="3"/>
      <c r="U40" s="70"/>
      <c r="V40" s="71"/>
      <c r="W40" s="71"/>
      <c r="X40" s="71"/>
      <c r="Y40" s="122"/>
      <c r="Z40" s="113"/>
      <c r="AA40" s="3"/>
      <c r="AB40" s="3"/>
      <c r="AC40" s="70"/>
      <c r="AD40" s="71"/>
      <c r="AE40" s="71"/>
      <c r="AF40" s="71"/>
      <c r="AG40" s="122"/>
      <c r="AH40" s="113"/>
      <c r="AI40" s="3"/>
      <c r="AJ40" s="3"/>
      <c r="AK40" s="70"/>
      <c r="AL40" s="71"/>
      <c r="AM40" s="71"/>
      <c r="AN40" s="71"/>
      <c r="AO40" s="122"/>
    </row>
    <row r="41" spans="2:41" x14ac:dyDescent="0.3">
      <c r="B41" s="113"/>
      <c r="C41" s="72"/>
      <c r="D41" s="73"/>
      <c r="E41" s="74" t="s">
        <v>35</v>
      </c>
      <c r="F41" s="75">
        <f>F37/D17*10000</f>
        <v>39.150894999999984</v>
      </c>
      <c r="G41" s="75">
        <f>G37/D17*10000</f>
        <v>15.035999999999996</v>
      </c>
      <c r="H41" s="76">
        <f>H37/D17*10000</f>
        <v>9.2652926877745081</v>
      </c>
      <c r="I41" s="122" t="s">
        <v>20</v>
      </c>
      <c r="J41" s="113"/>
      <c r="K41" s="72"/>
      <c r="L41" s="73"/>
      <c r="M41" s="74" t="s">
        <v>35</v>
      </c>
      <c r="N41" s="75">
        <f>N37/L17*10000</f>
        <v>49.67485199999998</v>
      </c>
      <c r="O41" s="75">
        <f>O37/L17*10000</f>
        <v>16.120799999999996</v>
      </c>
      <c r="P41" s="76">
        <f>P37/L17*10000</f>
        <v>7.8424919999999982</v>
      </c>
      <c r="Q41" s="122" t="s">
        <v>20</v>
      </c>
      <c r="R41" s="113"/>
      <c r="S41" s="72"/>
      <c r="T41" s="73"/>
      <c r="U41" s="74" t="s">
        <v>35</v>
      </c>
      <c r="V41" s="75">
        <f>V37/T17*10000</f>
        <v>52.434759999999997</v>
      </c>
      <c r="W41" s="75">
        <f>W37/T17*10000</f>
        <v>16.143999999999998</v>
      </c>
      <c r="X41" s="76">
        <f>X37/T17*10000</f>
        <v>3.6079600000000025</v>
      </c>
      <c r="Y41" s="122" t="s">
        <v>20</v>
      </c>
      <c r="Z41" s="113"/>
      <c r="AA41" s="72"/>
      <c r="AB41" s="73"/>
      <c r="AC41" s="74" t="s">
        <v>35</v>
      </c>
      <c r="AD41" s="75">
        <f>AD37/AB17*10000</f>
        <v>64.913496999999992</v>
      </c>
      <c r="AE41" s="75">
        <f>AE37/AB17*10000</f>
        <v>20.853799999999996</v>
      </c>
      <c r="AF41" s="76">
        <f>AF37/AB17*10000</f>
        <v>-29.269712999999999</v>
      </c>
      <c r="AG41" s="122" t="s">
        <v>20</v>
      </c>
      <c r="AH41" s="113"/>
      <c r="AI41" s="72"/>
      <c r="AJ41" s="73"/>
      <c r="AK41" s="74" t="s">
        <v>35</v>
      </c>
      <c r="AL41" s="75">
        <f>AL37/AJ17*10000</f>
        <v>59.724257999999992</v>
      </c>
      <c r="AM41" s="75">
        <f>AM37/AJ17*10000</f>
        <v>18.427199999999996</v>
      </c>
      <c r="AN41" s="76">
        <f>AN37/AJ17*10000</f>
        <v>8.5243179999999974</v>
      </c>
      <c r="AO41" s="122" t="s">
        <v>20</v>
      </c>
    </row>
    <row r="42" spans="2:41" x14ac:dyDescent="0.3">
      <c r="B42" s="113"/>
      <c r="C42" s="77"/>
      <c r="D42" s="78"/>
      <c r="E42" s="70"/>
      <c r="F42" s="79"/>
      <c r="G42" s="79"/>
      <c r="H42" s="79"/>
      <c r="I42" s="122"/>
      <c r="J42" s="113"/>
      <c r="K42" s="77"/>
      <c r="L42" s="78"/>
      <c r="M42" s="70"/>
      <c r="N42" s="79"/>
      <c r="O42" s="79"/>
      <c r="P42" s="79"/>
      <c r="Q42" s="122"/>
      <c r="R42" s="113"/>
      <c r="S42" s="77"/>
      <c r="T42" s="78"/>
      <c r="U42" s="70"/>
      <c r="V42" s="79"/>
      <c r="W42" s="79"/>
      <c r="X42" s="79"/>
      <c r="Y42" s="122"/>
      <c r="Z42" s="113"/>
      <c r="AA42" s="77"/>
      <c r="AB42" s="78"/>
      <c r="AC42" s="70"/>
      <c r="AD42" s="79"/>
      <c r="AE42" s="79"/>
      <c r="AF42" s="79"/>
      <c r="AG42" s="122"/>
      <c r="AH42" s="113"/>
      <c r="AI42" s="77"/>
      <c r="AJ42" s="78"/>
      <c r="AK42" s="70"/>
      <c r="AL42" s="79"/>
      <c r="AM42" s="79"/>
      <c r="AN42" s="79"/>
      <c r="AO42" s="122"/>
    </row>
    <row r="43" spans="2:41" x14ac:dyDescent="0.3">
      <c r="B43" s="113"/>
      <c r="C43" s="80"/>
      <c r="D43" s="81"/>
      <c r="E43" s="82" t="s">
        <v>36</v>
      </c>
      <c r="F43" s="83"/>
      <c r="G43" s="83"/>
      <c r="H43" s="84">
        <f>F39</f>
        <v>1.6426948951048943</v>
      </c>
      <c r="I43" s="122" t="s">
        <v>20</v>
      </c>
      <c r="J43" s="113"/>
      <c r="K43" s="80"/>
      <c r="L43" s="81"/>
      <c r="M43" s="82" t="s">
        <v>36</v>
      </c>
      <c r="N43" s="83"/>
      <c r="O43" s="83"/>
      <c r="P43" s="84">
        <f>N39</f>
        <v>2.0842595244755238</v>
      </c>
      <c r="Q43" s="122" t="s">
        <v>20</v>
      </c>
      <c r="R43" s="113"/>
      <c r="S43" s="80"/>
      <c r="T43" s="81"/>
      <c r="U43" s="82" t="s">
        <v>36</v>
      </c>
      <c r="V43" s="83"/>
      <c r="W43" s="83"/>
      <c r="X43" s="84">
        <f>V39</f>
        <v>2.2000598601398598</v>
      </c>
      <c r="Y43" s="122" t="s">
        <v>20</v>
      </c>
      <c r="Z43" s="113"/>
      <c r="AA43" s="80"/>
      <c r="AB43" s="81"/>
      <c r="AC43" s="82" t="s">
        <v>36</v>
      </c>
      <c r="AD43" s="83"/>
      <c r="AE43" s="83"/>
      <c r="AF43" s="84">
        <f>AD39</f>
        <v>2.7236432307692304</v>
      </c>
      <c r="AG43" s="122" t="s">
        <v>20</v>
      </c>
      <c r="AH43" s="113"/>
      <c r="AI43" s="80"/>
      <c r="AJ43" s="81"/>
      <c r="AK43" s="82" t="s">
        <v>36</v>
      </c>
      <c r="AL43" s="83"/>
      <c r="AM43" s="83"/>
      <c r="AN43" s="84">
        <f>AL39</f>
        <v>2.5059129230769224</v>
      </c>
      <c r="AO43" s="122" t="s">
        <v>20</v>
      </c>
    </row>
    <row r="44" spans="2:41" x14ac:dyDescent="0.3">
      <c r="B44" s="113"/>
      <c r="C44" s="77"/>
      <c r="D44" s="78"/>
      <c r="E44" s="70"/>
      <c r="F44" s="79"/>
      <c r="G44" s="79"/>
      <c r="H44" s="79"/>
      <c r="I44" s="122"/>
      <c r="J44" s="113"/>
      <c r="K44" s="77"/>
      <c r="L44" s="78"/>
      <c r="M44" s="70"/>
      <c r="N44" s="79"/>
      <c r="O44" s="79"/>
      <c r="P44" s="79"/>
      <c r="Q44" s="122"/>
      <c r="R44" s="113"/>
      <c r="S44" s="77"/>
      <c r="T44" s="78"/>
      <c r="U44" s="70"/>
      <c r="V44" s="79"/>
      <c r="W44" s="79"/>
      <c r="X44" s="79"/>
      <c r="Y44" s="122"/>
      <c r="Z44" s="113"/>
      <c r="AA44" s="77"/>
      <c r="AB44" s="78"/>
      <c r="AC44" s="70"/>
      <c r="AD44" s="79"/>
      <c r="AE44" s="79"/>
      <c r="AF44" s="79"/>
      <c r="AG44" s="122"/>
      <c r="AH44" s="113"/>
      <c r="AI44" s="77"/>
      <c r="AJ44" s="78"/>
      <c r="AK44" s="70"/>
      <c r="AL44" s="79"/>
      <c r="AM44" s="79"/>
      <c r="AN44" s="79"/>
      <c r="AO44" s="122"/>
    </row>
    <row r="45" spans="2:41" x14ac:dyDescent="0.3">
      <c r="B45" s="113"/>
      <c r="C45" s="3"/>
      <c r="D45" s="3"/>
      <c r="E45" s="70" t="s">
        <v>37</v>
      </c>
      <c r="F45" s="123">
        <f>F37</f>
        <v>0.23490536999999989</v>
      </c>
      <c r="G45" s="123">
        <f>F39/100*F14</f>
        <v>0.19712338741258734</v>
      </c>
      <c r="H45" s="123">
        <f>F39/100*G14</f>
        <v>0.17248296398601393</v>
      </c>
      <c r="I45" s="122" t="s">
        <v>20</v>
      </c>
      <c r="J45" s="113"/>
      <c r="K45" s="3"/>
      <c r="L45" s="3"/>
      <c r="M45" s="70" t="s">
        <v>37</v>
      </c>
      <c r="N45" s="123">
        <f>N37</f>
        <v>0.29804911199999989</v>
      </c>
      <c r="O45" s="123">
        <f>N39/100*N14</f>
        <v>0.25011114293706288</v>
      </c>
      <c r="P45" s="123">
        <f>N39/100*O14</f>
        <v>0.21884725006993</v>
      </c>
      <c r="Q45" s="122" t="s">
        <v>20</v>
      </c>
      <c r="R45" s="113"/>
      <c r="S45" s="3"/>
      <c r="T45" s="3"/>
      <c r="U45" s="70" t="s">
        <v>37</v>
      </c>
      <c r="V45" s="123">
        <f>V37</f>
        <v>0.31460855999999998</v>
      </c>
      <c r="W45" s="123">
        <f>V39/100*V14</f>
        <v>0.26400718321678318</v>
      </c>
      <c r="X45" s="123">
        <f>V39/100*W14</f>
        <v>0.23100628531468528</v>
      </c>
      <c r="Y45" s="122" t="s">
        <v>20</v>
      </c>
      <c r="Z45" s="113"/>
      <c r="AA45" s="3"/>
      <c r="AB45" s="3"/>
      <c r="AC45" s="70" t="s">
        <v>37</v>
      </c>
      <c r="AD45" s="123">
        <f>AD37</f>
        <v>0.38948098199999998</v>
      </c>
      <c r="AE45" s="123">
        <f>AD39/100*AD14</f>
        <v>0.32683718769230763</v>
      </c>
      <c r="AF45" s="123">
        <f>AD39/100*AE14</f>
        <v>0.28598253923076916</v>
      </c>
      <c r="AG45" s="122" t="s">
        <v>20</v>
      </c>
      <c r="AH45" s="113"/>
      <c r="AI45" s="3"/>
      <c r="AJ45" s="3"/>
      <c r="AK45" s="70" t="s">
        <v>37</v>
      </c>
      <c r="AL45" s="123">
        <f>AL37</f>
        <v>0.35834554799999996</v>
      </c>
      <c r="AM45" s="123">
        <f>AL39/100*AL14</f>
        <v>0.30070955076923067</v>
      </c>
      <c r="AN45" s="123">
        <f>AL39/100*AM14</f>
        <v>0.26312085692307685</v>
      </c>
      <c r="AO45" s="122" t="s">
        <v>20</v>
      </c>
    </row>
    <row r="46" spans="2:41" x14ac:dyDescent="0.3">
      <c r="B46" s="113"/>
      <c r="C46" s="3"/>
      <c r="D46" s="3"/>
      <c r="E46" s="70"/>
      <c r="F46" s="123"/>
      <c r="G46" s="123"/>
      <c r="H46" s="123"/>
      <c r="I46" s="122"/>
      <c r="J46" s="113"/>
      <c r="K46" s="3"/>
      <c r="L46" s="3"/>
      <c r="M46" s="70"/>
      <c r="N46" s="123"/>
      <c r="O46" s="123"/>
      <c r="P46" s="123"/>
      <c r="Q46" s="122"/>
      <c r="R46" s="113"/>
      <c r="S46" s="3"/>
      <c r="T46" s="3"/>
      <c r="U46" s="70"/>
      <c r="V46" s="123"/>
      <c r="W46" s="123"/>
      <c r="X46" s="123"/>
      <c r="Y46" s="122"/>
      <c r="Z46" s="113"/>
      <c r="AA46" s="3"/>
      <c r="AB46" s="3"/>
      <c r="AC46" s="70"/>
      <c r="AD46" s="123"/>
      <c r="AE46" s="123"/>
      <c r="AF46" s="123"/>
      <c r="AG46" s="122"/>
      <c r="AH46" s="113"/>
      <c r="AI46" s="3"/>
      <c r="AJ46" s="3"/>
      <c r="AK46" s="70"/>
      <c r="AL46" s="123"/>
      <c r="AM46" s="123"/>
      <c r="AN46" s="123"/>
      <c r="AO46" s="122"/>
    </row>
    <row r="47" spans="2:41" ht="15" thickBot="1" x14ac:dyDescent="0.35">
      <c r="B47" s="124"/>
      <c r="C47" s="125"/>
      <c r="D47" s="126"/>
      <c r="E47" s="127" t="s">
        <v>38</v>
      </c>
      <c r="F47" s="128">
        <f>F45/D17*10000</f>
        <v>39.150894999999984</v>
      </c>
      <c r="G47" s="128">
        <f>G45/D17*10000</f>
        <v>32.853897902097884</v>
      </c>
      <c r="H47" s="129">
        <f>H45/D17*10000</f>
        <v>28.747160664335656</v>
      </c>
      <c r="I47" s="130" t="s">
        <v>20</v>
      </c>
      <c r="J47" s="124"/>
      <c r="K47" s="125"/>
      <c r="L47" s="126"/>
      <c r="M47" s="127" t="s">
        <v>38</v>
      </c>
      <c r="N47" s="128">
        <f>N45/L17*10000</f>
        <v>49.67485199999998</v>
      </c>
      <c r="O47" s="128">
        <f>O45/L17*10000</f>
        <v>41.685190489510482</v>
      </c>
      <c r="P47" s="129">
        <f>P45/L17*10000</f>
        <v>36.474541678321664</v>
      </c>
      <c r="Q47" s="130" t="s">
        <v>20</v>
      </c>
      <c r="R47" s="124"/>
      <c r="S47" s="125"/>
      <c r="T47" s="126"/>
      <c r="U47" s="127" t="s">
        <v>38</v>
      </c>
      <c r="V47" s="128">
        <f>V45/T17*10000</f>
        <v>52.434759999999997</v>
      </c>
      <c r="W47" s="128">
        <f>W45/T17*10000</f>
        <v>44.001197202797194</v>
      </c>
      <c r="X47" s="129">
        <f>X45/T17*10000</f>
        <v>38.501047552447545</v>
      </c>
      <c r="Y47" s="130" t="s">
        <v>20</v>
      </c>
      <c r="Z47" s="124"/>
      <c r="AA47" s="125"/>
      <c r="AB47" s="126"/>
      <c r="AC47" s="127" t="s">
        <v>38</v>
      </c>
      <c r="AD47" s="128">
        <f>AD45/AB17*10000</f>
        <v>64.913496999999992</v>
      </c>
      <c r="AE47" s="128">
        <f>AE45/AB17*10000</f>
        <v>54.472864615384601</v>
      </c>
      <c r="AF47" s="129">
        <f>AF45/AB17*10000</f>
        <v>47.66375653846152</v>
      </c>
      <c r="AG47" s="130" t="s">
        <v>20</v>
      </c>
      <c r="AH47" s="124"/>
      <c r="AI47" s="125"/>
      <c r="AJ47" s="126"/>
      <c r="AK47" s="127" t="s">
        <v>38</v>
      </c>
      <c r="AL47" s="128">
        <f>AL45/AJ17*10000</f>
        <v>59.724257999999992</v>
      </c>
      <c r="AM47" s="128">
        <f>AM45/AJ17*10000</f>
        <v>50.118258461538439</v>
      </c>
      <c r="AN47" s="129">
        <f>AN45/AJ17*10000</f>
        <v>43.853476153846145</v>
      </c>
      <c r="AO47" s="130" t="s">
        <v>20</v>
      </c>
    </row>
    <row r="48" spans="2:41" x14ac:dyDescent="0.3">
      <c r="C48" s="77"/>
      <c r="D48" s="78"/>
      <c r="E48" s="70"/>
      <c r="F48" s="79"/>
      <c r="G48" s="79"/>
      <c r="H48" s="79"/>
      <c r="I48" s="4"/>
      <c r="K48" s="77"/>
      <c r="L48" s="78"/>
      <c r="M48" s="70"/>
      <c r="N48" s="79"/>
      <c r="O48" s="79"/>
      <c r="P48" s="79"/>
      <c r="Q48" s="4"/>
      <c r="S48" s="77"/>
      <c r="T48" s="78"/>
      <c r="U48" s="70"/>
      <c r="V48" s="79"/>
      <c r="W48" s="79"/>
      <c r="X48" s="79"/>
      <c r="Y48" s="4"/>
      <c r="AA48" s="77"/>
      <c r="AB48" s="78"/>
      <c r="AC48" s="70"/>
      <c r="AD48" s="79"/>
      <c r="AE48" s="79"/>
      <c r="AF48" s="79"/>
      <c r="AG48" s="4"/>
      <c r="AI48" s="77"/>
      <c r="AJ48" s="78"/>
      <c r="AK48" s="70"/>
      <c r="AL48" s="79"/>
      <c r="AM48" s="79"/>
      <c r="AN48" s="79"/>
      <c r="AO48" s="4"/>
    </row>
    <row r="49" spans="3:41" x14ac:dyDescent="0.3">
      <c r="C49" s="77"/>
      <c r="D49" s="78"/>
      <c r="E49" s="70"/>
      <c r="F49" s="79"/>
      <c r="G49" s="79"/>
      <c r="H49" s="79"/>
      <c r="I49" s="4"/>
      <c r="K49" s="77"/>
      <c r="L49" s="78"/>
      <c r="M49" s="70"/>
      <c r="N49" s="79"/>
      <c r="O49" s="79"/>
      <c r="P49" s="79"/>
      <c r="Q49" s="4"/>
      <c r="S49" s="77"/>
      <c r="T49" s="78"/>
      <c r="U49" s="70"/>
      <c r="V49" s="79">
        <v>28.347808000000001</v>
      </c>
      <c r="W49" s="79">
        <v>23.78837034965035</v>
      </c>
      <c r="X49" s="79">
        <v>20.814824055944062</v>
      </c>
      <c r="Y49" s="4"/>
      <c r="AA49" s="77"/>
      <c r="AB49" s="78"/>
      <c r="AC49" s="70"/>
      <c r="AD49" s="79"/>
      <c r="AE49" s="79"/>
      <c r="AF49" s="79"/>
      <c r="AG49" s="4"/>
      <c r="AI49" s="77"/>
      <c r="AJ49" s="78"/>
      <c r="AK49" s="70"/>
      <c r="AL49" s="79"/>
      <c r="AM49" s="79"/>
      <c r="AN49" s="79"/>
      <c r="AO49" s="4"/>
    </row>
    <row r="50" spans="3:41" ht="16.2" thickBot="1" x14ac:dyDescent="0.35">
      <c r="E50" s="5"/>
      <c r="F50" s="6"/>
      <c r="G50" s="6"/>
      <c r="H50" s="6"/>
      <c r="I50" s="5"/>
      <c r="M50" s="5"/>
      <c r="N50" s="6"/>
      <c r="O50" s="6"/>
      <c r="P50" s="6"/>
      <c r="Q50" s="5"/>
      <c r="U50" s="5"/>
      <c r="V50" s="6"/>
      <c r="W50" s="6"/>
      <c r="X50" s="6"/>
      <c r="Y50" s="5"/>
      <c r="AC50" s="5"/>
      <c r="AD50" s="6"/>
      <c r="AE50" s="6"/>
      <c r="AF50" s="6"/>
      <c r="AG50" s="5"/>
      <c r="AK50" s="5"/>
      <c r="AL50" s="6"/>
      <c r="AM50" s="6"/>
      <c r="AN50" s="6"/>
      <c r="AO50" s="5"/>
    </row>
    <row r="51" spans="3:41" ht="15.6" x14ac:dyDescent="0.3">
      <c r="C51" s="13"/>
      <c r="D51" s="13"/>
      <c r="E51" s="5"/>
      <c r="F51" s="6"/>
      <c r="G51" s="6"/>
      <c r="H51" s="6"/>
      <c r="I51" s="5"/>
      <c r="K51" s="13"/>
      <c r="L51" s="13"/>
      <c r="M51" s="5"/>
      <c r="N51" s="6"/>
      <c r="O51" s="6"/>
      <c r="P51" s="6"/>
      <c r="Q51" s="5"/>
      <c r="S51" s="13"/>
      <c r="T51" s="13"/>
      <c r="U51" s="5"/>
      <c r="V51" s="6"/>
      <c r="W51" s="6"/>
      <c r="X51" s="6"/>
      <c r="Y51" s="5"/>
      <c r="AA51" s="13"/>
      <c r="AB51" s="13"/>
      <c r="AC51" s="5"/>
      <c r="AD51" s="6"/>
      <c r="AE51" s="6"/>
      <c r="AF51" s="6"/>
      <c r="AG51" s="5"/>
      <c r="AI51" s="85"/>
      <c r="AJ51" s="86"/>
      <c r="AK51" s="87" t="s">
        <v>39</v>
      </c>
      <c r="AL51" s="88">
        <f>SUM(F41,N41,V41,AD41,AL41)</f>
        <v>265.89826199999993</v>
      </c>
      <c r="AM51" s="88">
        <f t="shared" ref="AM51" si="0">SUM(G41,O41,W41,AE41,AM41)</f>
        <v>86.581799999999987</v>
      </c>
      <c r="AN51" s="89">
        <f>SUM(H41,P41,X41,AN41)</f>
        <v>29.240062687774504</v>
      </c>
      <c r="AO51" s="5"/>
    </row>
    <row r="52" spans="3:41" ht="16.2" thickBot="1" x14ac:dyDescent="0.35">
      <c r="C52" s="90"/>
      <c r="D52" s="91"/>
      <c r="E52" s="5"/>
      <c r="F52" s="6"/>
      <c r="G52" s="6"/>
      <c r="H52" s="6"/>
      <c r="I52" s="5"/>
      <c r="K52" s="90"/>
      <c r="L52" s="91"/>
      <c r="M52" s="5"/>
      <c r="N52" s="6"/>
      <c r="O52" s="6"/>
      <c r="P52" s="6"/>
      <c r="Q52" s="5"/>
      <c r="S52" s="90"/>
      <c r="T52" s="91"/>
      <c r="U52" s="5"/>
      <c r="V52" s="6"/>
      <c r="W52" s="6"/>
      <c r="X52" s="6"/>
      <c r="Y52" s="5"/>
      <c r="AA52" s="90"/>
      <c r="AB52" s="91"/>
      <c r="AC52" s="5"/>
      <c r="AD52" s="6"/>
      <c r="AE52" s="6"/>
      <c r="AF52" s="6"/>
      <c r="AG52" s="5"/>
      <c r="AI52" s="92"/>
      <c r="AJ52" s="93"/>
      <c r="AK52" s="94" t="s">
        <v>40</v>
      </c>
      <c r="AL52" s="95">
        <f>SUM(F47,N47,V47,AD47,AL47)</f>
        <v>265.89826199999993</v>
      </c>
      <c r="AM52" s="95">
        <f t="shared" ref="AM52:AN52" si="1">SUM(G47,O47,W47,AE47,AM47)</f>
        <v>223.13140867132859</v>
      </c>
      <c r="AN52" s="96">
        <f t="shared" si="1"/>
        <v>195.23998258741253</v>
      </c>
      <c r="AO52" s="5"/>
    </row>
    <row r="53" spans="3:41" ht="15.6" x14ac:dyDescent="0.3">
      <c r="C53" s="97"/>
      <c r="D53" s="13"/>
      <c r="E53" s="98"/>
      <c r="F53" s="98"/>
      <c r="G53" s="98"/>
      <c r="H53" s="6"/>
      <c r="I53" s="5"/>
      <c r="K53" s="97"/>
      <c r="L53" s="13"/>
      <c r="M53" s="5"/>
      <c r="N53" s="6"/>
      <c r="O53" s="6"/>
      <c r="P53" s="6"/>
      <c r="Q53" s="5"/>
      <c r="S53" s="97"/>
      <c r="T53" s="13"/>
      <c r="U53" s="5"/>
      <c r="V53" s="6"/>
      <c r="W53" s="6"/>
      <c r="X53" s="6"/>
      <c r="Y53" s="5"/>
      <c r="AA53" s="97"/>
      <c r="AB53" s="13"/>
      <c r="AC53" s="5"/>
      <c r="AD53" s="6"/>
      <c r="AE53" s="6"/>
      <c r="AF53" s="6"/>
      <c r="AG53" s="5"/>
      <c r="AI53" s="97"/>
      <c r="AJ53" s="13"/>
      <c r="AK53" s="5"/>
      <c r="AL53" s="6"/>
      <c r="AM53" s="6"/>
      <c r="AN53" s="6"/>
      <c r="AO53" s="5"/>
    </row>
    <row r="54" spans="3:41" x14ac:dyDescent="0.3">
      <c r="C54" s="99"/>
      <c r="D54" s="100"/>
      <c r="E54" s="98"/>
      <c r="F54" s="98"/>
      <c r="G54" s="98"/>
      <c r="H54" s="98"/>
      <c r="I54" s="13"/>
      <c r="K54" s="99"/>
      <c r="L54" s="100"/>
      <c r="M54" s="98"/>
      <c r="N54" s="98"/>
      <c r="O54" s="98"/>
      <c r="P54" s="98"/>
      <c r="Q54" s="13"/>
      <c r="S54" s="99"/>
      <c r="T54" s="100"/>
      <c r="U54" s="98"/>
      <c r="V54" s="98"/>
      <c r="W54" s="98"/>
      <c r="X54" s="98"/>
      <c r="Y54" s="13"/>
      <c r="AA54" s="99"/>
      <c r="AB54" s="100"/>
      <c r="AC54" s="98"/>
      <c r="AD54" s="98"/>
      <c r="AE54" s="98"/>
      <c r="AF54" s="98"/>
      <c r="AG54" s="13"/>
      <c r="AI54" s="99"/>
      <c r="AJ54" s="100"/>
      <c r="AK54" s="98"/>
      <c r="AL54" s="98"/>
      <c r="AM54" s="98"/>
      <c r="AN54" s="98"/>
      <c r="AO54" s="13"/>
    </row>
    <row r="55" spans="3:41" x14ac:dyDescent="0.3">
      <c r="C55" s="99"/>
      <c r="D55" s="100"/>
      <c r="E55" s="101"/>
      <c r="F55" s="71"/>
      <c r="G55" s="71"/>
      <c r="H55" s="98"/>
      <c r="I55" s="13"/>
      <c r="K55" s="99"/>
      <c r="L55" s="100"/>
      <c r="M55" s="98"/>
      <c r="N55" s="98"/>
      <c r="O55" s="98"/>
      <c r="P55" s="98"/>
      <c r="Q55" s="13"/>
      <c r="S55" s="99"/>
      <c r="T55" s="100"/>
      <c r="U55" s="98"/>
      <c r="V55" s="98"/>
      <c r="W55" s="98"/>
      <c r="X55" s="98"/>
      <c r="Y55" s="13"/>
      <c r="AA55" s="99"/>
      <c r="AB55" s="100"/>
      <c r="AC55" s="98"/>
      <c r="AD55" s="98"/>
      <c r="AE55" s="98"/>
      <c r="AF55" s="98"/>
      <c r="AG55" s="13"/>
      <c r="AI55" s="99"/>
      <c r="AJ55" s="100"/>
      <c r="AK55" s="98"/>
      <c r="AL55" s="98"/>
      <c r="AM55" s="98"/>
      <c r="AN55" s="98"/>
      <c r="AO55" s="13"/>
    </row>
    <row r="56" spans="3:41" x14ac:dyDescent="0.3">
      <c r="C56" s="102"/>
      <c r="D56" s="70"/>
      <c r="E56" s="13"/>
      <c r="F56" s="79"/>
      <c r="G56" s="79"/>
      <c r="H56" s="71"/>
      <c r="I56" s="13"/>
      <c r="K56" s="102"/>
      <c r="L56" s="70"/>
      <c r="M56" s="101"/>
      <c r="N56" s="71"/>
      <c r="O56" s="71"/>
      <c r="P56" s="71"/>
      <c r="Q56" s="13"/>
      <c r="S56" s="102"/>
      <c r="T56" s="70"/>
      <c r="U56" s="101"/>
      <c r="V56" s="71"/>
      <c r="W56" s="71"/>
      <c r="X56" s="71"/>
      <c r="Y56" s="13"/>
      <c r="AA56" s="102"/>
      <c r="AB56" s="70"/>
      <c r="AC56" s="101"/>
      <c r="AD56" s="71"/>
      <c r="AE56" s="71"/>
      <c r="AF56" s="71"/>
      <c r="AG56" s="13"/>
      <c r="AI56" s="102"/>
      <c r="AJ56" s="70"/>
      <c r="AK56" s="101"/>
      <c r="AL56" s="71"/>
      <c r="AM56" s="71"/>
      <c r="AN56" s="71"/>
      <c r="AO56" s="13"/>
    </row>
    <row r="57" spans="3:41" x14ac:dyDescent="0.3">
      <c r="C57" s="13"/>
      <c r="D57" s="103"/>
      <c r="E57" s="104"/>
      <c r="F57" s="79"/>
      <c r="G57" s="79"/>
      <c r="H57" s="79"/>
      <c r="I57" s="13"/>
      <c r="K57" s="13"/>
      <c r="L57" s="103"/>
      <c r="M57" s="13"/>
      <c r="N57" s="79"/>
      <c r="O57" s="79"/>
      <c r="P57" s="79"/>
      <c r="Q57" s="13"/>
      <c r="S57" s="13"/>
      <c r="T57" s="103"/>
      <c r="U57" s="13"/>
      <c r="V57" s="79"/>
      <c r="W57" s="79"/>
      <c r="X57" s="79"/>
      <c r="Y57" s="13"/>
      <c r="AA57" s="13"/>
      <c r="AB57" s="103"/>
      <c r="AC57" s="13"/>
      <c r="AD57" s="79"/>
      <c r="AE57" s="79"/>
      <c r="AF57" s="79"/>
      <c r="AG57" s="13"/>
      <c r="AI57" s="13"/>
      <c r="AJ57" s="103"/>
      <c r="AK57" s="13"/>
      <c r="AL57" s="79"/>
      <c r="AM57" s="79"/>
      <c r="AN57" s="79"/>
      <c r="AO57" s="13"/>
    </row>
    <row r="58" spans="3:41" x14ac:dyDescent="0.3">
      <c r="C58" s="13"/>
      <c r="D58" s="103"/>
      <c r="E58" s="71"/>
      <c r="F58" s="79"/>
      <c r="G58" s="79"/>
      <c r="H58" s="79"/>
      <c r="I58" s="13"/>
      <c r="K58" s="13"/>
      <c r="L58" s="103"/>
      <c r="M58" s="104"/>
      <c r="N58" s="79"/>
      <c r="O58" s="79"/>
      <c r="P58" s="79"/>
      <c r="Q58" s="13"/>
      <c r="S58" s="13"/>
      <c r="T58" s="103"/>
      <c r="U58" s="104"/>
      <c r="V58" s="79"/>
      <c r="W58" s="79"/>
      <c r="X58" s="79"/>
      <c r="Y58" s="13"/>
      <c r="AA58" s="13"/>
      <c r="AB58" s="103"/>
      <c r="AC58" s="104"/>
      <c r="AD58" s="79"/>
      <c r="AE58" s="79"/>
      <c r="AF58" s="79"/>
      <c r="AG58" s="13"/>
      <c r="AI58" s="13"/>
      <c r="AJ58" s="103"/>
      <c r="AK58" s="104"/>
      <c r="AL58" s="79"/>
      <c r="AM58" s="79"/>
      <c r="AN58" s="79"/>
      <c r="AO58" s="13"/>
    </row>
    <row r="59" spans="3:41" x14ac:dyDescent="0.3">
      <c r="C59" s="13"/>
      <c r="D59" s="70"/>
      <c r="E59" s="13"/>
      <c r="F59" s="105"/>
      <c r="G59" s="105"/>
      <c r="H59" s="79"/>
      <c r="I59" s="13"/>
      <c r="K59" s="13"/>
      <c r="L59" s="70"/>
      <c r="M59" s="71"/>
      <c r="N59" s="79"/>
      <c r="O59" s="79"/>
      <c r="P59" s="79"/>
      <c r="Q59" s="13"/>
      <c r="S59" s="13"/>
      <c r="T59" s="70"/>
      <c r="U59" s="71"/>
      <c r="V59" s="79"/>
      <c r="W59" s="79"/>
      <c r="X59" s="79"/>
      <c r="Y59" s="13"/>
      <c r="AA59" s="13"/>
      <c r="AB59" s="70"/>
      <c r="AC59" s="71"/>
      <c r="AD59" s="79"/>
      <c r="AE59" s="79"/>
      <c r="AF59" s="79"/>
      <c r="AG59" s="13"/>
      <c r="AI59" s="13"/>
      <c r="AJ59" s="70"/>
      <c r="AK59" s="71"/>
      <c r="AL59" s="79"/>
      <c r="AM59" s="79"/>
      <c r="AN59" s="79"/>
      <c r="AO59" s="13"/>
    </row>
    <row r="60" spans="3:41" x14ac:dyDescent="0.3">
      <c r="C60" s="13"/>
      <c r="D60" s="106"/>
      <c r="E60" s="13"/>
      <c r="F60" s="13"/>
      <c r="G60" s="13"/>
      <c r="H60" s="105"/>
      <c r="I60" s="102"/>
      <c r="K60" s="13"/>
      <c r="L60" s="106"/>
      <c r="M60" s="13"/>
      <c r="N60" s="105"/>
      <c r="O60" s="105"/>
      <c r="P60" s="105"/>
      <c r="Q60" s="102"/>
      <c r="S60" s="13"/>
      <c r="T60" s="106"/>
      <c r="U60" s="13"/>
      <c r="V60" s="105"/>
      <c r="W60" s="105"/>
      <c r="X60" s="105"/>
      <c r="Y60" s="102"/>
      <c r="AA60" s="13"/>
      <c r="AB60" s="106"/>
      <c r="AC60" s="13"/>
      <c r="AD60" s="105"/>
      <c r="AE60" s="105"/>
      <c r="AF60" s="105"/>
      <c r="AG60" s="102"/>
      <c r="AI60" s="13"/>
      <c r="AJ60" s="106"/>
      <c r="AK60" s="13"/>
      <c r="AL60" s="105"/>
      <c r="AM60" s="105"/>
      <c r="AN60" s="105"/>
      <c r="AO60" s="102"/>
    </row>
    <row r="61" spans="3:41" x14ac:dyDescent="0.3">
      <c r="C61" s="13"/>
      <c r="D61" s="13"/>
      <c r="E61" s="70"/>
      <c r="F61" s="71"/>
      <c r="G61" s="71"/>
      <c r="H61" s="13"/>
      <c r="I61" s="102"/>
      <c r="K61" s="13"/>
      <c r="L61" s="13"/>
      <c r="M61" s="13"/>
      <c r="N61" s="13"/>
      <c r="O61" s="13"/>
      <c r="P61" s="13"/>
      <c r="Q61" s="102"/>
      <c r="S61" s="13"/>
      <c r="T61" s="13"/>
      <c r="U61" s="13"/>
      <c r="V61" s="13"/>
      <c r="W61" s="13"/>
      <c r="X61" s="13"/>
      <c r="Y61" s="102"/>
      <c r="AA61" s="13"/>
      <c r="AB61" s="13"/>
      <c r="AC61" s="13"/>
      <c r="AD61" s="13"/>
      <c r="AE61" s="13"/>
      <c r="AF61" s="13"/>
      <c r="AG61" s="102"/>
      <c r="AI61" s="13"/>
      <c r="AJ61" s="13"/>
      <c r="AK61" s="13"/>
      <c r="AL61" s="13"/>
      <c r="AM61" s="13"/>
      <c r="AN61" s="13"/>
      <c r="AO61" s="102"/>
    </row>
    <row r="62" spans="3:41" ht="15.6" x14ac:dyDescent="0.3">
      <c r="C62" s="1"/>
      <c r="D62" s="1"/>
      <c r="E62" s="107"/>
      <c r="F62" s="98"/>
      <c r="G62" s="98"/>
      <c r="H62" s="71"/>
      <c r="I62" s="102"/>
      <c r="K62" s="1"/>
      <c r="L62" s="1"/>
      <c r="M62" s="70"/>
      <c r="N62" s="71"/>
      <c r="O62" s="71"/>
      <c r="P62" s="71"/>
      <c r="Q62" s="102"/>
      <c r="S62" s="1"/>
      <c r="T62" s="1"/>
      <c r="U62" s="70"/>
      <c r="V62" s="71"/>
      <c r="W62" s="71"/>
      <c r="X62" s="71"/>
      <c r="Y62" s="102"/>
      <c r="AA62" s="1"/>
      <c r="AB62" s="1"/>
      <c r="AC62" s="70"/>
      <c r="AD62" s="71"/>
      <c r="AE62" s="71"/>
      <c r="AF62" s="71"/>
      <c r="AG62" s="102"/>
      <c r="AI62" s="1"/>
      <c r="AJ62" s="1"/>
      <c r="AK62" s="70"/>
      <c r="AL62" s="71"/>
      <c r="AM62" s="71"/>
      <c r="AN62" s="71"/>
      <c r="AO62" s="102"/>
    </row>
    <row r="63" spans="3:41" ht="15.6" x14ac:dyDescent="0.3">
      <c r="C63" s="108"/>
      <c r="D63" s="1"/>
      <c r="E63" s="108"/>
      <c r="F63" s="108"/>
      <c r="G63" s="108"/>
      <c r="H63" s="98"/>
      <c r="I63" s="1"/>
      <c r="K63" s="108"/>
      <c r="L63" s="1"/>
      <c r="M63" s="107"/>
      <c r="N63" s="98"/>
      <c r="O63" s="98"/>
      <c r="P63" s="98"/>
      <c r="Q63" s="1"/>
      <c r="S63" s="108"/>
      <c r="T63" s="1"/>
      <c r="U63" s="107"/>
      <c r="V63" s="98"/>
      <c r="W63" s="98"/>
      <c r="X63" s="98"/>
      <c r="Y63" s="1"/>
      <c r="AA63" s="108"/>
      <c r="AB63" s="1"/>
      <c r="AC63" s="107"/>
      <c r="AD63" s="98"/>
      <c r="AE63" s="98"/>
      <c r="AF63" s="98"/>
      <c r="AG63" s="1"/>
      <c r="AI63" s="108"/>
      <c r="AJ63" s="1"/>
      <c r="AK63" s="107"/>
      <c r="AL63" s="98"/>
      <c r="AM63" s="98"/>
      <c r="AN63" s="98"/>
      <c r="AO63" s="1"/>
    </row>
    <row r="64" spans="3:41" x14ac:dyDescent="0.3">
      <c r="C64" s="108"/>
      <c r="D64" s="108"/>
      <c r="E64" s="108"/>
      <c r="F64" s="108"/>
      <c r="G64" s="108"/>
      <c r="H64" s="108"/>
      <c r="I64" s="108"/>
      <c r="K64" s="108"/>
      <c r="L64" s="108"/>
      <c r="M64" s="108"/>
      <c r="N64" s="108"/>
      <c r="O64" s="108"/>
      <c r="P64" s="108"/>
      <c r="Q64" s="108"/>
      <c r="S64" s="108"/>
      <c r="T64" s="108"/>
      <c r="U64" s="108"/>
      <c r="V64" s="108"/>
      <c r="W64" s="108"/>
      <c r="X64" s="108"/>
      <c r="Y64" s="108"/>
      <c r="AA64" s="108"/>
      <c r="AB64" s="108"/>
      <c r="AC64" s="108"/>
      <c r="AD64" s="108"/>
      <c r="AE64" s="108"/>
      <c r="AF64" s="108"/>
      <c r="AG64" s="108"/>
      <c r="AI64" s="108"/>
      <c r="AJ64" s="108"/>
      <c r="AK64" s="108"/>
      <c r="AL64" s="108"/>
      <c r="AM64" s="108"/>
      <c r="AN64" s="108"/>
      <c r="AO64" s="108"/>
    </row>
    <row r="65" spans="3:41" x14ac:dyDescent="0.3">
      <c r="C65" s="108"/>
      <c r="D65" s="108"/>
      <c r="E65" s="108"/>
      <c r="F65" s="108"/>
      <c r="G65" s="108"/>
      <c r="H65" s="108"/>
      <c r="I65" s="108"/>
      <c r="K65" s="108"/>
      <c r="L65" s="108"/>
      <c r="M65" s="108"/>
      <c r="N65" s="108"/>
      <c r="O65" s="108"/>
      <c r="P65" s="108"/>
      <c r="Q65" s="108"/>
      <c r="S65" s="108"/>
      <c r="T65" s="108"/>
      <c r="U65" s="108"/>
      <c r="V65" s="108"/>
      <c r="W65" s="108"/>
      <c r="X65" s="108"/>
      <c r="Y65" s="108"/>
      <c r="AA65" s="108"/>
      <c r="AB65" s="108"/>
      <c r="AC65" s="108"/>
      <c r="AD65" s="108"/>
      <c r="AE65" s="108"/>
      <c r="AF65" s="108"/>
      <c r="AG65" s="108"/>
      <c r="AI65" s="108"/>
      <c r="AJ65" s="108"/>
      <c r="AK65" s="108"/>
      <c r="AL65" s="108"/>
      <c r="AM65" s="108"/>
      <c r="AN65" s="108"/>
      <c r="AO65" s="108"/>
    </row>
    <row r="66" spans="3:41" x14ac:dyDescent="0.3">
      <c r="C66" s="108"/>
      <c r="D66" s="108"/>
      <c r="E66" s="108"/>
      <c r="F66" s="108"/>
      <c r="G66" s="108"/>
      <c r="H66" s="108"/>
      <c r="I66" s="108"/>
      <c r="K66" s="108"/>
      <c r="L66" s="108"/>
      <c r="M66" s="108"/>
      <c r="N66" s="108"/>
      <c r="O66" s="108"/>
      <c r="P66" s="108"/>
      <c r="Q66" s="108"/>
      <c r="S66" s="108"/>
      <c r="T66" s="108"/>
      <c r="U66" s="108"/>
      <c r="V66" s="108"/>
      <c r="W66" s="108"/>
      <c r="X66" s="108"/>
      <c r="Y66" s="108"/>
      <c r="AA66" s="108"/>
      <c r="AB66" s="108"/>
      <c r="AC66" s="108"/>
      <c r="AD66" s="108"/>
      <c r="AE66" s="108"/>
      <c r="AF66" s="108"/>
      <c r="AG66" s="108"/>
      <c r="AI66" s="108"/>
      <c r="AJ66" s="108"/>
      <c r="AK66" s="108"/>
      <c r="AL66" s="108"/>
      <c r="AM66" s="108"/>
      <c r="AN66" s="108"/>
      <c r="AO66" s="108"/>
    </row>
    <row r="67" spans="3:41" x14ac:dyDescent="0.3">
      <c r="C67" s="108"/>
      <c r="D67" s="108"/>
      <c r="E67" s="108"/>
      <c r="F67" s="108"/>
      <c r="G67" s="108"/>
      <c r="H67" s="108"/>
      <c r="I67" s="108"/>
      <c r="K67" s="108"/>
      <c r="L67" s="108"/>
      <c r="M67" s="108"/>
      <c r="N67" s="108"/>
      <c r="O67" s="108"/>
      <c r="P67" s="108"/>
      <c r="Q67" s="108"/>
      <c r="S67" s="108"/>
      <c r="T67" s="108"/>
      <c r="U67" s="108"/>
      <c r="V67" s="108"/>
      <c r="W67" s="108"/>
      <c r="X67" s="108"/>
      <c r="Y67" s="108"/>
      <c r="AA67" s="108"/>
      <c r="AB67" s="108"/>
      <c r="AC67" s="108"/>
      <c r="AD67" s="108"/>
      <c r="AE67" s="108"/>
      <c r="AF67" s="108"/>
      <c r="AG67" s="108"/>
      <c r="AI67" s="108"/>
      <c r="AJ67" s="108"/>
      <c r="AK67" s="108"/>
      <c r="AL67" s="108"/>
      <c r="AM67" s="108"/>
      <c r="AN67" s="108"/>
      <c r="AO67" s="108"/>
    </row>
    <row r="68" spans="3:41" x14ac:dyDescent="0.3">
      <c r="C68" s="108"/>
      <c r="D68" s="108"/>
      <c r="H68" s="108"/>
      <c r="I68" s="108"/>
      <c r="K68" s="108"/>
      <c r="L68" s="108"/>
      <c r="M68" s="108"/>
      <c r="N68" s="108"/>
      <c r="O68" s="108"/>
      <c r="P68" s="108"/>
      <c r="Q68" s="108"/>
      <c r="S68" s="108"/>
      <c r="T68" s="108"/>
      <c r="U68" s="108"/>
      <c r="V68" s="108"/>
      <c r="W68" s="108"/>
      <c r="X68" s="108"/>
      <c r="Y68" s="108"/>
      <c r="AA68" s="108"/>
      <c r="AB68" s="108"/>
      <c r="AC68" s="108"/>
      <c r="AD68" s="108"/>
      <c r="AE68" s="108"/>
      <c r="AF68" s="108"/>
      <c r="AG68" s="108"/>
      <c r="AI68" s="108"/>
      <c r="AJ68" s="108"/>
      <c r="AK68" s="108"/>
      <c r="AL68" s="108"/>
      <c r="AM68" s="108"/>
      <c r="AN68" s="108"/>
      <c r="AO68" s="108"/>
    </row>
  </sheetData>
  <pageMargins left="0.22" right="0.2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nutrient addition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Kirkby, Clive (Agriculture, Black Mountain)</dc:creator>
  <cp:lastModifiedBy>Kirkby, Clive (Agriculture, Black Mountain)</cp:lastModifiedBy>
  <cp:lastPrinted>2016-02-23T00:32:01Z</cp:lastPrinted>
  <dcterms:created xsi:type="dcterms:W3CDTF">2015-10-11T22:07:47Z</dcterms:created>
  <dcterms:modified xsi:type="dcterms:W3CDTF">2016-03-08T22:09:01Z</dcterms:modified>
</cp:coreProperties>
</file>