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700" activeTab="0"/>
  </bookViews>
  <sheets>
    <sheet name="H&gt;L male" sheetId="1" r:id="rId1"/>
    <sheet name="H&gt;L female" sheetId="2" r:id="rId2"/>
    <sheet name="H&gt;L pooled" sheetId="3" r:id="rId3"/>
    <sheet name="L&gt;H male" sheetId="4" r:id="rId4"/>
    <sheet name="L&gt;H female" sheetId="5" r:id="rId5"/>
    <sheet name="L&gt;H pooled" sheetId="6" r:id="rId6"/>
    <sheet name="C&gt;H male" sheetId="7" r:id="rId7"/>
    <sheet name="C&gt;H female" sheetId="8" r:id="rId8"/>
    <sheet name="C&gt;H pooled" sheetId="9" r:id="rId9"/>
    <sheet name="C&gt;L male" sheetId="10" r:id="rId10"/>
    <sheet name="C&gt;L female" sheetId="11" r:id="rId11"/>
    <sheet name="C&gt;L pooled" sheetId="12" r:id="rId12"/>
    <sheet name="H&gt;C male" sheetId="13" r:id="rId13"/>
    <sheet name="H&gt;C female" sheetId="14" r:id="rId14"/>
    <sheet name="H&gt;C pooled" sheetId="15" r:id="rId15"/>
    <sheet name="L&gt;C male" sheetId="16" r:id="rId16"/>
    <sheet name="L&gt;C female" sheetId="17" r:id="rId17"/>
    <sheet name="L&gt;C pooled" sheetId="18" r:id="rId18"/>
  </sheets>
  <definedNames/>
  <calcPr fullCalcOnLoad="1"/>
</workbook>
</file>

<file path=xl/sharedStrings.xml><?xml version="1.0" encoding="utf-8"?>
<sst xmlns="http://schemas.openxmlformats.org/spreadsheetml/2006/main" count="3400" uniqueCount="306">
  <si>
    <t>BP C&gt;H female</t>
  </si>
  <si>
    <t>1st order</t>
  </si>
  <si>
    <t>2nd order</t>
  </si>
  <si>
    <t>3rd order</t>
  </si>
  <si>
    <t>Name</t>
  </si>
  <si>
    <t>Expected</t>
  </si>
  <si>
    <t>Observed</t>
  </si>
  <si>
    <t>Out of</t>
  </si>
  <si>
    <t>Chi Square</t>
  </si>
  <si>
    <t>P</t>
  </si>
  <si>
    <t>Response to Stimulus</t>
  </si>
  <si>
    <t>response to abiotic stimulus</t>
  </si>
  <si>
    <t>response to chemical stimulus</t>
  </si>
  <si>
    <t>response to radiation</t>
  </si>
  <si>
    <t>detection of abiotic stimulus</t>
  </si>
  <si>
    <t>detection of stimulus</t>
  </si>
  <si>
    <t>detection of external stimulus</t>
  </si>
  <si>
    <t>response to external stimulus</t>
  </si>
  <si>
    <t>taxis</t>
  </si>
  <si>
    <t>response to external biotic stimulus</t>
  </si>
  <si>
    <t>response to endogenous stimulus</t>
  </si>
  <si>
    <t>response to DNA damage stimulus</t>
  </si>
  <si>
    <t>response to stress</t>
  </si>
  <si>
    <t>response to pest, pathogen or parasite</t>
  </si>
  <si>
    <t>response to biotic stimulus</t>
  </si>
  <si>
    <t>defense response</t>
  </si>
  <si>
    <t>sensory perception</t>
  </si>
  <si>
    <t>sensory perception of light stimulus</t>
  </si>
  <si>
    <t>sensory perception of mechanical stimulus</t>
  </si>
  <si>
    <t>Regulation of Biological Process</t>
  </si>
  <si>
    <t>regulation of gene expression, epigenetic</t>
  </si>
  <si>
    <t>posttranscriptional gene silencing</t>
  </si>
  <si>
    <t>negative regulation of biological process</t>
  </si>
  <si>
    <t>negative regulation of physiological process</t>
  </si>
  <si>
    <t>negative regulation of cellular process</t>
  </si>
  <si>
    <t>regulation of physiological process</t>
  </si>
  <si>
    <t>regulation of pole plasm oskar mRNA localization</t>
  </si>
  <si>
    <t>regulation of metabolism</t>
  </si>
  <si>
    <t>regulation of cellular physiological process</t>
  </si>
  <si>
    <t>positive regulation of physiological process</t>
  </si>
  <si>
    <t>regulation of cellular process</t>
  </si>
  <si>
    <t>positive regulation of cellular process</t>
  </si>
  <si>
    <t>regulation of cell differentiation</t>
  </si>
  <si>
    <t>regulation of signal transduction</t>
  </si>
  <si>
    <t>positive regulation of biological process</t>
  </si>
  <si>
    <t>regulation of development</t>
  </si>
  <si>
    <t>regulation of neurogenesis</t>
  </si>
  <si>
    <t>Cellular Process</t>
  </si>
  <si>
    <t>cellular physiological process</t>
  </si>
  <si>
    <t>cellular metabolism</t>
  </si>
  <si>
    <t>cell organization and biogenesis</t>
  </si>
  <si>
    <t>transport</t>
  </si>
  <si>
    <t>cell motility</t>
  </si>
  <si>
    <t>cell death</t>
  </si>
  <si>
    <t>cell division</t>
  </si>
  <si>
    <t>chromosome segregation</t>
  </si>
  <si>
    <t>cell cycle</t>
  </si>
  <si>
    <t>cell proliferation</t>
  </si>
  <si>
    <t>extracellular matrix organization and biogenesis</t>
  </si>
  <si>
    <t>cell homeostasis</t>
  </si>
  <si>
    <t>cell communication</t>
  </si>
  <si>
    <t>cell-cell signaling</t>
  </si>
  <si>
    <t>signal transduction</t>
  </si>
  <si>
    <t>cell adhesion</t>
  </si>
  <si>
    <t>cell differentiation</t>
  </si>
  <si>
    <t>cell development</t>
  </si>
  <si>
    <t>muscle cell differentiation</t>
  </si>
  <si>
    <t>oocyte differentiation</t>
  </si>
  <si>
    <t>hemocyte differentiation(sensu Arthropoda)</t>
  </si>
  <si>
    <t>photoreceptor cell differentiation</t>
  </si>
  <si>
    <t>cell fate commitment</t>
  </si>
  <si>
    <t>Physiological process</t>
  </si>
  <si>
    <t>metabolism</t>
  </si>
  <si>
    <t>macromolecule metabolism</t>
  </si>
  <si>
    <t>primary metabolism</t>
  </si>
  <si>
    <t>catabolism</t>
  </si>
  <si>
    <t>biosynthesis</t>
  </si>
  <si>
    <t>nitrogen compound metabolism</t>
  </si>
  <si>
    <t>secondary metabolism</t>
  </si>
  <si>
    <t>death</t>
  </si>
  <si>
    <t>tissue death</t>
  </si>
  <si>
    <t>localization</t>
  </si>
  <si>
    <t>localization of cell</t>
  </si>
  <si>
    <t>cellular localization</t>
  </si>
  <si>
    <t>establishment of localization</t>
  </si>
  <si>
    <t>protein localization</t>
  </si>
  <si>
    <t>RNA localization</t>
  </si>
  <si>
    <t>maintenance of localization</t>
  </si>
  <si>
    <t>extracellular structure organization and biogenesis</t>
  </si>
  <si>
    <t>homeostasis</t>
  </si>
  <si>
    <t>ion homeostasis</t>
  </si>
  <si>
    <t>organismal physiological process</t>
  </si>
  <si>
    <t>neurophysiological process</t>
  </si>
  <si>
    <t>muscle contraction</t>
  </si>
  <si>
    <t>immune response</t>
  </si>
  <si>
    <t>rhythmic process</t>
  </si>
  <si>
    <t>circadian rhythm</t>
  </si>
  <si>
    <t>rhythmic behavior</t>
  </si>
  <si>
    <t>Development</t>
  </si>
  <si>
    <t>system development</t>
  </si>
  <si>
    <t>exocrine system development</t>
  </si>
  <si>
    <t>nervous system development</t>
  </si>
  <si>
    <t>tracheal system development</t>
  </si>
  <si>
    <t>organ development</t>
  </si>
  <si>
    <t>eye development</t>
  </si>
  <si>
    <t>organ morphogenesis</t>
  </si>
  <si>
    <t>gland development</t>
  </si>
  <si>
    <t>muscle development</t>
  </si>
  <si>
    <t>hemopoietic or lymphoid organ development</t>
  </si>
  <si>
    <t>brain development</t>
  </si>
  <si>
    <t>post-embryonic development</t>
  </si>
  <si>
    <t>larval or pupal development (sensu Insecta)</t>
  </si>
  <si>
    <t>metamorphosis</t>
  </si>
  <si>
    <t>metamorphosis (sensu Insecta)</t>
  </si>
  <si>
    <t>tube development</t>
  </si>
  <si>
    <t>tube morphogenesis</t>
  </si>
  <si>
    <t>morphogenesis</t>
  </si>
  <si>
    <t>cellular morphogenesis</t>
  </si>
  <si>
    <t>embryonic morphogenesis</t>
  </si>
  <si>
    <t>morphogenesis of an epithelium</t>
  </si>
  <si>
    <t>appendage morphogenesis</t>
  </si>
  <si>
    <t>embryonic development</t>
  </si>
  <si>
    <t>embryonic development (sensu Metazoa)</t>
  </si>
  <si>
    <t>embryonic pattern specification</t>
  </si>
  <si>
    <t>segmentation</t>
  </si>
  <si>
    <t>blastoderm segmentation</t>
  </si>
  <si>
    <t>segment specification</t>
  </si>
  <si>
    <t>appendage development</t>
  </si>
  <si>
    <t>appendage development (sensu Endopterygota)</t>
  </si>
  <si>
    <t>pattern specification</t>
  </si>
  <si>
    <t>anterior/posterior pattern formation</t>
  </si>
  <si>
    <t>axis specification</t>
  </si>
  <si>
    <t>dorsal/ventral pattern formation</t>
  </si>
  <si>
    <t>imaginal disc pattern formation</t>
  </si>
  <si>
    <t>tissue development</t>
  </si>
  <si>
    <t>ectoderm development</t>
  </si>
  <si>
    <t>mesoderm development</t>
  </si>
  <si>
    <t>tissue morphogenesis</t>
  </si>
  <si>
    <t>pigmentation during development</t>
  </si>
  <si>
    <t>Pigmentation</t>
  </si>
  <si>
    <t>Reproduction</t>
  </si>
  <si>
    <t>reproductive behavior</t>
  </si>
  <si>
    <t>mating behavior</t>
  </si>
  <si>
    <t>sexual reproduction</t>
  </si>
  <si>
    <t>gametogenesis</t>
  </si>
  <si>
    <t>Behavior</t>
  </si>
  <si>
    <t>locomotory behavior</t>
  </si>
  <si>
    <t>chemosensory behavior</t>
  </si>
  <si>
    <t>olfactory behavior</t>
  </si>
  <si>
    <t>learning and/or memory</t>
  </si>
  <si>
    <t>learning</t>
  </si>
  <si>
    <t>memory</t>
  </si>
  <si>
    <t>BP C&gt;H male</t>
  </si>
  <si>
    <t>Cellular Physiological Process</t>
  </si>
  <si>
    <t>autophagy</t>
  </si>
  <si>
    <t>Cell Communication</t>
  </si>
  <si>
    <t>epidermal cell differentiation</t>
  </si>
  <si>
    <t>neuron differentiation</t>
  </si>
  <si>
    <t>cardiac cell differentiation</t>
  </si>
  <si>
    <t>eye pigmentation</t>
  </si>
  <si>
    <t>Physiological Process</t>
  </si>
  <si>
    <t>cell activation</t>
  </si>
  <si>
    <t>molting cycle</t>
  </si>
  <si>
    <t>reproductive organismal physiological process</t>
  </si>
  <si>
    <t>reproductive physiological process</t>
  </si>
  <si>
    <t>larval behavior</t>
  </si>
  <si>
    <t>larval locomotory behavior</t>
  </si>
  <si>
    <t>locomotion</t>
  </si>
  <si>
    <t>feeding behavior</t>
  </si>
  <si>
    <t>none</t>
  </si>
  <si>
    <t>response to wounding</t>
  </si>
  <si>
    <t>response to oxidative stress</t>
  </si>
  <si>
    <t>detection of biotic stimulus</t>
  </si>
  <si>
    <t>endoderm development</t>
  </si>
  <si>
    <t>larval development</t>
  </si>
  <si>
    <t>tracheal system development (sensu Insecta)</t>
  </si>
  <si>
    <t>establishment of tissue polarity</t>
  </si>
  <si>
    <t>bristle morphogenesis</t>
  </si>
  <si>
    <t>anatomical structure formation</t>
  </si>
  <si>
    <t>embryonic heart tube development</t>
  </si>
  <si>
    <t>Metamorphosis</t>
  </si>
  <si>
    <t>sex differentiation</t>
  </si>
  <si>
    <t>development of primary sexual characteristics</t>
  </si>
  <si>
    <t>gut development</t>
  </si>
  <si>
    <t>sex determination</t>
  </si>
  <si>
    <t>Growth</t>
  </si>
  <si>
    <t>BP C&gt;H pooled</t>
  </si>
  <si>
    <t>hemocyte differentiation (sensu Arthropoda)</t>
  </si>
  <si>
    <t>organelle localization</t>
  </si>
  <si>
    <t>sensory perception of chemical stimulus</t>
  </si>
  <si>
    <t>spiracle morphogenesis</t>
  </si>
  <si>
    <t>ectoderm develoment</t>
  </si>
  <si>
    <t>BP C&gt;L female</t>
  </si>
  <si>
    <t>extracellular matric organization and biogenesis</t>
  </si>
  <si>
    <t>locomotor rhythm</t>
  </si>
  <si>
    <t>circadian behavior</t>
  </si>
  <si>
    <t>skeletal development</t>
  </si>
  <si>
    <t>BP C&gt;L male</t>
  </si>
  <si>
    <t>BP C&gt;L pooled</t>
  </si>
  <si>
    <t>BP H&gt;C female</t>
  </si>
  <si>
    <t>Cell differentiation</t>
  </si>
  <si>
    <t>larval or pupal deveopment (sensu Insecta)</t>
  </si>
  <si>
    <t>regulation of gene expression (epigenetic)</t>
  </si>
  <si>
    <t>negative regulation of gene expression, epigenetic</t>
  </si>
  <si>
    <t>negative regulation of physiological prcess</t>
  </si>
  <si>
    <t>regulation of organismal physiological process</t>
  </si>
  <si>
    <t>cellular metabolsim</t>
  </si>
  <si>
    <t>BP H&gt;C male</t>
  </si>
  <si>
    <t>Cellular process</t>
  </si>
  <si>
    <t>cellular communication</t>
  </si>
  <si>
    <t>Regulation of Biological process</t>
  </si>
  <si>
    <t>BP H&gt;C pooled</t>
  </si>
  <si>
    <t>reponse to DNA damage stimulus</t>
  </si>
  <si>
    <t>BP H&gt;L female</t>
  </si>
  <si>
    <t>Regulation of biological process</t>
  </si>
  <si>
    <t xml:space="preserve">cell death </t>
  </si>
  <si>
    <t>aging</t>
  </si>
  <si>
    <t>determination of adult life span</t>
  </si>
  <si>
    <t>digestion</t>
  </si>
  <si>
    <t>Response to stimulus</t>
  </si>
  <si>
    <t>Pigmentation during development</t>
  </si>
  <si>
    <t>eye pigment precursor transport</t>
  </si>
  <si>
    <t>Cell communication</t>
  </si>
  <si>
    <t>Cellular physiological process</t>
  </si>
  <si>
    <t>Regulation of cellular process</t>
  </si>
  <si>
    <t>Metabolism</t>
  </si>
  <si>
    <t>Extracellular Structure and Organization and Biogenesis</t>
  </si>
  <si>
    <t>Regulation of Physiological Process</t>
  </si>
  <si>
    <t>Death</t>
  </si>
  <si>
    <t>Localization</t>
  </si>
  <si>
    <t>Homeostasis</t>
  </si>
  <si>
    <t>Reproductive Physiological Process</t>
  </si>
  <si>
    <t>Organismal Physiological Process</t>
  </si>
  <si>
    <t>Positive Regulation of Biological Process</t>
  </si>
  <si>
    <t>Regulation of Cellular Process</t>
  </si>
  <si>
    <t>Negative Regulation of Biological Process</t>
  </si>
  <si>
    <t>Regulation of Behavior</t>
  </si>
  <si>
    <t>regulation of female receptivity</t>
  </si>
  <si>
    <t>regulation of oviposition</t>
  </si>
  <si>
    <t>Regulation of Development</t>
  </si>
  <si>
    <t>Pigmentation During Development</t>
  </si>
  <si>
    <t>System Development</t>
  </si>
  <si>
    <t>Cell Differentiation</t>
  </si>
  <si>
    <t>Post-embryonic Development</t>
  </si>
  <si>
    <t>Organ Development</t>
  </si>
  <si>
    <t xml:space="preserve">Metamorphosis </t>
  </si>
  <si>
    <t>Morphogenesis</t>
  </si>
  <si>
    <t>Embryonic Development</t>
  </si>
  <si>
    <t>Sex Differentiation</t>
  </si>
  <si>
    <t>Tissue Development</t>
  </si>
  <si>
    <t>Reproductive Behavior</t>
  </si>
  <si>
    <t>oviposition</t>
  </si>
  <si>
    <t>Learning and/or Memory</t>
  </si>
  <si>
    <t>Chemosensory Behavior</t>
  </si>
  <si>
    <t>Larval Behavior</t>
  </si>
  <si>
    <t>Locomotory Behavior</t>
  </si>
  <si>
    <t>Sexual Reproduction</t>
  </si>
  <si>
    <t>Sensory Perception</t>
  </si>
  <si>
    <t>Response to Abiotic Stimulus</t>
  </si>
  <si>
    <t>response to temperature stimulus</t>
  </si>
  <si>
    <t>Response to Stress</t>
  </si>
  <si>
    <t>response to heat</t>
  </si>
  <si>
    <t>response to DNA stimulus</t>
  </si>
  <si>
    <t>response to pest, pathogen, or parasite</t>
  </si>
  <si>
    <t>Response to Endogenous Stimulus</t>
  </si>
  <si>
    <t>Response to External Stimulus</t>
  </si>
  <si>
    <t>Response to Biotic Stimulus</t>
  </si>
  <si>
    <t>Interaction Between Organisms</t>
  </si>
  <si>
    <t>Symbiosis, Mutualism through Parasitism</t>
  </si>
  <si>
    <t>symbiotic interaction between host and other organism</t>
  </si>
  <si>
    <t>BP H&gt;L pooled</t>
  </si>
  <si>
    <t>extracellular matrix organization and biosynthesis</t>
  </si>
  <si>
    <t>nitrogen compound metabolsim</t>
  </si>
  <si>
    <t>BP L&gt;C female</t>
  </si>
  <si>
    <t>epithelial cell differentiation</t>
  </si>
  <si>
    <t>developmental growth</t>
  </si>
  <si>
    <t>negative regulation of development</t>
  </si>
  <si>
    <t>response to hormone stimulus</t>
  </si>
  <si>
    <t>BP L&gt;C male</t>
  </si>
  <si>
    <t>spermatid differentiation</t>
  </si>
  <si>
    <t>BP L&gt;C pooled</t>
  </si>
  <si>
    <t>cel proliferation</t>
  </si>
  <si>
    <t>BP L&gt;H female</t>
  </si>
  <si>
    <t>regulation of development, heterochronic</t>
  </si>
  <si>
    <t>regulation of physiological prcess</t>
  </si>
  <si>
    <t>oenocyte differentiation</t>
  </si>
  <si>
    <t>embryonic organ development</t>
  </si>
  <si>
    <t>hemopoietic or lymphoid development</t>
  </si>
  <si>
    <t>ventral cord development</t>
  </si>
  <si>
    <t>embryonic tissue specification</t>
  </si>
  <si>
    <t>imaginal disc formation</t>
  </si>
  <si>
    <t>BP L&gt;H male</t>
  </si>
  <si>
    <t>male sex differentiation</t>
  </si>
  <si>
    <t>genitalia morphogenesis</t>
  </si>
  <si>
    <t xml:space="preserve">tissue development </t>
  </si>
  <si>
    <t>BP L&gt;H pooled</t>
  </si>
  <si>
    <t>negative regulation og cellular process</t>
  </si>
  <si>
    <t>regulation of growth</t>
  </si>
  <si>
    <t>regulation of organ size</t>
  </si>
  <si>
    <t>immine response</t>
  </si>
  <si>
    <t>anatomical structure formatio</t>
  </si>
  <si>
    <t>imaginal disc growth</t>
  </si>
  <si>
    <t>organ growth</t>
  </si>
  <si>
    <t>Under-represented</t>
  </si>
  <si>
    <t>Over-represented</t>
  </si>
  <si>
    <r>
      <t xml:space="preserve">Supplementary Table 5.  </t>
    </r>
    <r>
      <rPr>
        <sz val="12"/>
        <rFont val="Arial"/>
        <family val="2"/>
      </rPr>
      <t>Biological process Gene Ontology categories.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</si>
</sst>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3" borderId="13" xfId="0" applyFont="1" applyFill="1" applyBorder="1" applyAlignment="1">
      <alignment wrapText="1"/>
    </xf>
    <xf numFmtId="165" fontId="1" fillId="3" borderId="3" xfId="0" applyNumberFormat="1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2" borderId="19" xfId="0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165" fontId="1" fillId="0" borderId="23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165" fontId="1" fillId="0" borderId="25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3" borderId="24" xfId="0" applyFont="1" applyFill="1" applyBorder="1" applyAlignment="1">
      <alignment wrapText="1"/>
    </xf>
    <xf numFmtId="165" fontId="1" fillId="3" borderId="23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2" borderId="24" xfId="0" applyFont="1" applyFill="1" applyBorder="1" applyAlignment="1">
      <alignment wrapText="1"/>
    </xf>
    <xf numFmtId="165" fontId="1" fillId="2" borderId="23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3" borderId="9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164" fontId="1" fillId="2" borderId="27" xfId="0" applyNumberFormat="1" applyFont="1" applyFill="1" applyBorder="1" applyAlignment="1">
      <alignment/>
    </xf>
    <xf numFmtId="0" fontId="1" fillId="2" borderId="28" xfId="0" applyFont="1" applyFill="1" applyBorder="1" applyAlignment="1">
      <alignment wrapText="1"/>
    </xf>
    <xf numFmtId="165" fontId="1" fillId="2" borderId="27" xfId="0" applyNumberFormat="1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131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876675" y="2751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 topLeftCell="A1">
      <selection activeCell="I1" sqref="I1"/>
    </sheetView>
  </sheetViews>
  <sheetFormatPr defaultColWidth="9.140625" defaultRowHeight="12.75"/>
  <cols>
    <col min="1" max="1" width="20.7109375" style="1" customWidth="1"/>
    <col min="2" max="2" width="8.140625" style="2" bestFit="1" customWidth="1"/>
    <col min="3" max="3" width="8.7109375" style="2" bestFit="1" customWidth="1"/>
    <col min="4" max="4" width="5.7109375" style="2" bestFit="1" customWidth="1"/>
    <col min="5" max="5" width="6.57421875" style="2" bestFit="1" customWidth="1"/>
    <col min="6" max="6" width="7.28125" style="68" customWidth="1"/>
    <col min="7" max="7" width="20.7109375" style="1" customWidth="1"/>
    <col min="8" max="8" width="8.140625" style="2" bestFit="1" customWidth="1"/>
    <col min="9" max="9" width="8.7109375" style="2" bestFit="1" customWidth="1"/>
    <col min="10" max="10" width="5.7109375" style="2" bestFit="1" customWidth="1"/>
    <col min="11" max="11" width="6.57421875" style="2" bestFit="1" customWidth="1"/>
    <col min="12" max="12" width="6.57421875" style="69" customWidth="1"/>
    <col min="13" max="13" width="20.7109375" style="1" customWidth="1"/>
    <col min="14" max="14" width="8.140625" style="2" bestFit="1" customWidth="1"/>
    <col min="15" max="15" width="8.7109375" style="2" bestFit="1" customWidth="1"/>
    <col min="16" max="16" width="5.7109375" style="2" bestFit="1" customWidth="1"/>
    <col min="17" max="17" width="6.57421875" style="2" bestFit="1" customWidth="1"/>
    <col min="18" max="18" width="9.140625" style="68" customWidth="1"/>
  </cols>
  <sheetData>
    <row r="1" spans="1:7" ht="15.75">
      <c r="A1" s="152" t="s">
        <v>305</v>
      </c>
      <c r="B1" s="153"/>
      <c r="C1" s="153"/>
      <c r="D1" s="153"/>
      <c r="E1" s="153"/>
      <c r="F1" s="153"/>
      <c r="G1" s="153"/>
    </row>
    <row r="2" ht="12.75">
      <c r="A2" s="143" t="s">
        <v>303</v>
      </c>
    </row>
    <row r="3" ht="12.75">
      <c r="A3" s="144" t="s">
        <v>304</v>
      </c>
    </row>
    <row r="4" spans="1:18" ht="12.75">
      <c r="A4" s="145" t="s">
        <v>1</v>
      </c>
      <c r="B4" s="146"/>
      <c r="C4" s="146"/>
      <c r="D4" s="146"/>
      <c r="E4" s="146"/>
      <c r="F4" s="147"/>
      <c r="G4" s="145" t="s">
        <v>2</v>
      </c>
      <c r="H4" s="146"/>
      <c r="I4" s="146"/>
      <c r="J4" s="146"/>
      <c r="K4" s="146"/>
      <c r="L4" s="147"/>
      <c r="M4" s="148" t="s">
        <v>3</v>
      </c>
      <c r="N4" s="148"/>
      <c r="O4" s="148"/>
      <c r="P4" s="148"/>
      <c r="Q4" s="148"/>
      <c r="R4" s="148"/>
    </row>
    <row r="5" spans="1:18" ht="23.25" thickBot="1">
      <c r="A5" s="70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71" t="s">
        <v>9</v>
      </c>
      <c r="G5" s="72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73" t="s">
        <v>9</v>
      </c>
      <c r="M5" s="8" t="s">
        <v>4</v>
      </c>
      <c r="N5" s="8" t="s">
        <v>5</v>
      </c>
      <c r="O5" s="8" t="s">
        <v>6</v>
      </c>
      <c r="P5" s="8" t="s">
        <v>7</v>
      </c>
      <c r="Q5" s="8" t="s">
        <v>8</v>
      </c>
      <c r="R5" s="54" t="s">
        <v>9</v>
      </c>
    </row>
    <row r="6" spans="1:18" ht="22.5">
      <c r="A6" s="11" t="s">
        <v>139</v>
      </c>
      <c r="B6" s="12">
        <f>(190/8063)*D6</f>
        <v>0.9897060647401712</v>
      </c>
      <c r="C6" s="12">
        <v>1</v>
      </c>
      <c r="D6" s="12">
        <v>42</v>
      </c>
      <c r="E6" s="12">
        <f>(C6-B6)^2/B6</f>
        <v>0.00010706724643681537</v>
      </c>
      <c r="F6" s="116">
        <v>0.9917441816497683</v>
      </c>
      <c r="G6" s="117" t="s">
        <v>220</v>
      </c>
      <c r="H6" s="12">
        <f>(190/8063)*J6</f>
        <v>0.9897060647401712</v>
      </c>
      <c r="I6" s="12">
        <v>1</v>
      </c>
      <c r="J6" s="12">
        <v>42</v>
      </c>
      <c r="K6" s="12">
        <f>(I6-H6)^2/H6</f>
        <v>0.00010706724643681537</v>
      </c>
      <c r="L6" s="118">
        <v>0.9917441816497683</v>
      </c>
      <c r="M6" s="28" t="s">
        <v>221</v>
      </c>
      <c r="N6" s="29">
        <f>(190/8063)*P6</f>
        <v>0.09425772045144487</v>
      </c>
      <c r="O6" s="29">
        <v>1</v>
      </c>
      <c r="P6" s="29">
        <v>4</v>
      </c>
      <c r="Q6" s="29">
        <f>(O6-N6)^2/N6</f>
        <v>8.703468246767233</v>
      </c>
      <c r="R6" s="119">
        <v>0.003176051836057958</v>
      </c>
    </row>
    <row r="7" spans="1:18" ht="13.5" thickBot="1">
      <c r="A7" s="19"/>
      <c r="B7" s="20"/>
      <c r="C7" s="20"/>
      <c r="D7" s="20"/>
      <c r="E7" s="20"/>
      <c r="F7" s="120"/>
      <c r="G7" s="121"/>
      <c r="H7" s="20"/>
      <c r="I7" s="20"/>
      <c r="J7" s="20"/>
      <c r="K7" s="20"/>
      <c r="L7" s="122"/>
      <c r="M7" s="39" t="s">
        <v>159</v>
      </c>
      <c r="N7" s="20">
        <f aca="true" t="shared" si="0" ref="N7:N70">(190/8063)*P7</f>
        <v>0.541981892595808</v>
      </c>
      <c r="O7" s="20">
        <v>1</v>
      </c>
      <c r="P7" s="20">
        <v>23</v>
      </c>
      <c r="Q7" s="20">
        <f aca="true" t="shared" si="1" ref="Q7:Q70">(O7-N7)^2/N7</f>
        <v>0.3870619841289889</v>
      </c>
      <c r="R7" s="123">
        <v>0.5338478046292845</v>
      </c>
    </row>
    <row r="8" spans="1:18" ht="12.75">
      <c r="A8" s="11" t="s">
        <v>47</v>
      </c>
      <c r="B8" s="12">
        <f>(190/8063)*D8</f>
        <v>173.26925461986855</v>
      </c>
      <c r="C8" s="12">
        <v>158</v>
      </c>
      <c r="D8" s="12">
        <v>7353</v>
      </c>
      <c r="E8" s="12">
        <f>(C8-B8)^2/B8</f>
        <v>1.3455943880977599</v>
      </c>
      <c r="F8" s="116">
        <v>0.2460497909694327</v>
      </c>
      <c r="G8" s="124" t="s">
        <v>222</v>
      </c>
      <c r="H8" s="26">
        <f>(190/8063)*J8</f>
        <v>44.560337343420564</v>
      </c>
      <c r="I8" s="26">
        <v>14</v>
      </c>
      <c r="J8" s="26">
        <v>1891</v>
      </c>
      <c r="K8" s="26">
        <f>(I8-H8)^2/H8</f>
        <v>20.958867778445196</v>
      </c>
      <c r="L8" s="125">
        <v>4.692506723857903E-06</v>
      </c>
      <c r="M8" s="53" t="s">
        <v>62</v>
      </c>
      <c r="N8" s="26">
        <f t="shared" si="0"/>
        <v>34.521890115341684</v>
      </c>
      <c r="O8" s="26">
        <v>11</v>
      </c>
      <c r="P8" s="26">
        <v>1465</v>
      </c>
      <c r="Q8" s="26">
        <f t="shared" si="1"/>
        <v>16.026912569086967</v>
      </c>
      <c r="R8" s="126">
        <v>6.244846091130185E-05</v>
      </c>
    </row>
    <row r="9" spans="1:18" ht="12.75">
      <c r="A9" s="15"/>
      <c r="B9" s="16"/>
      <c r="C9" s="16"/>
      <c r="D9" s="16"/>
      <c r="E9" s="16"/>
      <c r="F9" s="81"/>
      <c r="G9" s="80"/>
      <c r="H9" s="16"/>
      <c r="I9" s="16"/>
      <c r="J9" s="16"/>
      <c r="K9" s="16"/>
      <c r="L9" s="82"/>
      <c r="M9" s="37" t="s">
        <v>63</v>
      </c>
      <c r="N9" s="32">
        <f t="shared" si="0"/>
        <v>8.860225722435818</v>
      </c>
      <c r="O9" s="32">
        <v>1</v>
      </c>
      <c r="P9" s="32">
        <v>376</v>
      </c>
      <c r="Q9" s="32">
        <f t="shared" si="1"/>
        <v>6.973089664205134</v>
      </c>
      <c r="R9" s="127">
        <v>0.008274450689761847</v>
      </c>
    </row>
    <row r="10" spans="1:18" ht="12.75">
      <c r="A10" s="15"/>
      <c r="B10" s="16"/>
      <c r="C10" s="16"/>
      <c r="D10" s="16"/>
      <c r="E10" s="16"/>
      <c r="F10" s="81"/>
      <c r="G10" s="80"/>
      <c r="H10" s="16"/>
      <c r="I10" s="16"/>
      <c r="J10" s="16"/>
      <c r="K10" s="16"/>
      <c r="L10" s="82"/>
      <c r="M10" s="37" t="s">
        <v>61</v>
      </c>
      <c r="N10" s="32">
        <f t="shared" si="0"/>
        <v>13.196080863202281</v>
      </c>
      <c r="O10" s="32">
        <v>6</v>
      </c>
      <c r="P10" s="32">
        <v>560</v>
      </c>
      <c r="Q10" s="32">
        <f t="shared" si="1"/>
        <v>3.924163569969199</v>
      </c>
      <c r="R10" s="127">
        <v>0.047596862167123555</v>
      </c>
    </row>
    <row r="11" spans="1:18" ht="22.5">
      <c r="A11" s="15"/>
      <c r="B11" s="16"/>
      <c r="C11" s="16"/>
      <c r="D11" s="16"/>
      <c r="E11" s="16"/>
      <c r="F11" s="81"/>
      <c r="G11" s="83" t="s">
        <v>200</v>
      </c>
      <c r="H11" s="32">
        <f>(190/8063)*J11</f>
        <v>15.316879573359792</v>
      </c>
      <c r="I11" s="32">
        <v>3</v>
      </c>
      <c r="J11" s="32">
        <v>650</v>
      </c>
      <c r="K11" s="32">
        <f>(I11-H11)^2/H11</f>
        <v>9.904466617894204</v>
      </c>
      <c r="L11" s="84">
        <v>0.0016487810837406691</v>
      </c>
      <c r="M11" s="18" t="s">
        <v>69</v>
      </c>
      <c r="N11" s="16">
        <f t="shared" si="0"/>
        <v>2.9691181942205134</v>
      </c>
      <c r="O11" s="16">
        <v>1</v>
      </c>
      <c r="P11" s="16">
        <v>126</v>
      </c>
      <c r="Q11" s="16">
        <f t="shared" si="1"/>
        <v>1.3059185283892685</v>
      </c>
      <c r="R11" s="128">
        <v>0.25313495980213485</v>
      </c>
    </row>
    <row r="12" spans="1:18" ht="12.75">
      <c r="A12" s="15"/>
      <c r="B12" s="16"/>
      <c r="C12" s="16"/>
      <c r="D12" s="16"/>
      <c r="E12" s="16"/>
      <c r="F12" s="81"/>
      <c r="G12" s="80"/>
      <c r="H12" s="16"/>
      <c r="I12" s="16"/>
      <c r="J12" s="16"/>
      <c r="K12" s="16"/>
      <c r="L12" s="82"/>
      <c r="M12" s="37" t="s">
        <v>70</v>
      </c>
      <c r="N12" s="32">
        <f t="shared" si="0"/>
        <v>5.796849807763859</v>
      </c>
      <c r="O12" s="32">
        <v>1</v>
      </c>
      <c r="P12" s="32">
        <v>246</v>
      </c>
      <c r="Q12" s="32">
        <f t="shared" si="1"/>
        <v>3.9693572959966366</v>
      </c>
      <c r="R12" s="127">
        <v>0.04633545470949152</v>
      </c>
    </row>
    <row r="13" spans="1:18" ht="12.75">
      <c r="A13" s="15"/>
      <c r="B13" s="16"/>
      <c r="C13" s="16"/>
      <c r="D13" s="16"/>
      <c r="E13" s="16"/>
      <c r="F13" s="81"/>
      <c r="G13" s="80"/>
      <c r="H13" s="16"/>
      <c r="I13" s="16"/>
      <c r="J13" s="16"/>
      <c r="K13" s="16"/>
      <c r="L13" s="82"/>
      <c r="M13" s="18" t="s">
        <v>157</v>
      </c>
      <c r="N13" s="16">
        <f t="shared" si="0"/>
        <v>4.64219273223366</v>
      </c>
      <c r="O13" s="16">
        <v>2</v>
      </c>
      <c r="P13" s="16">
        <v>197</v>
      </c>
      <c r="Q13" s="16">
        <f t="shared" si="1"/>
        <v>1.503854500868445</v>
      </c>
      <c r="R13" s="128">
        <v>0.2200792351886104</v>
      </c>
    </row>
    <row r="14" spans="1:18" ht="12.75">
      <c r="A14" s="15"/>
      <c r="B14" s="16"/>
      <c r="C14" s="16"/>
      <c r="D14" s="16"/>
      <c r="E14" s="16"/>
      <c r="F14" s="81"/>
      <c r="G14" s="80"/>
      <c r="H14" s="16"/>
      <c r="I14" s="16"/>
      <c r="J14" s="16"/>
      <c r="K14" s="16"/>
      <c r="L14" s="82"/>
      <c r="M14" s="37" t="s">
        <v>65</v>
      </c>
      <c r="N14" s="32">
        <f t="shared" si="0"/>
        <v>10.25052709909463</v>
      </c>
      <c r="O14" s="32">
        <v>2</v>
      </c>
      <c r="P14" s="32">
        <v>435</v>
      </c>
      <c r="Q14" s="32">
        <f t="shared" si="1"/>
        <v>6.640750934545324</v>
      </c>
      <c r="R14" s="127">
        <v>0.009967191241516127</v>
      </c>
    </row>
    <row r="15" spans="1:18" ht="22.5">
      <c r="A15" s="15"/>
      <c r="B15" s="16"/>
      <c r="C15" s="16"/>
      <c r="D15" s="16"/>
      <c r="E15" s="16"/>
      <c r="F15" s="81"/>
      <c r="G15" s="80" t="s">
        <v>223</v>
      </c>
      <c r="H15" s="16">
        <f>(190/8063)*J15</f>
        <v>160.68584893960065</v>
      </c>
      <c r="I15" s="16">
        <v>154</v>
      </c>
      <c r="J15" s="16">
        <v>6819</v>
      </c>
      <c r="K15" s="16">
        <f>(I15-H15)^2/H15</f>
        <v>0.2781861398383709</v>
      </c>
      <c r="L15" s="82">
        <v>0.5978925566853764</v>
      </c>
      <c r="M15" s="18" t="s">
        <v>49</v>
      </c>
      <c r="N15" s="16">
        <f t="shared" si="0"/>
        <v>120.53206002728513</v>
      </c>
      <c r="O15" s="16">
        <v>130</v>
      </c>
      <c r="P15" s="16">
        <v>5115</v>
      </c>
      <c r="Q15" s="16">
        <f t="shared" si="1"/>
        <v>0.7437182049874504</v>
      </c>
      <c r="R15" s="128">
        <v>0.3884724016214015</v>
      </c>
    </row>
    <row r="16" spans="1:18" ht="22.5">
      <c r="A16" s="15"/>
      <c r="B16" s="16"/>
      <c r="C16" s="16"/>
      <c r="D16" s="16"/>
      <c r="E16" s="16"/>
      <c r="F16" s="81"/>
      <c r="G16" s="80"/>
      <c r="H16" s="16"/>
      <c r="I16" s="16"/>
      <c r="J16" s="16"/>
      <c r="K16" s="16"/>
      <c r="L16" s="82"/>
      <c r="M16" s="37" t="s">
        <v>38</v>
      </c>
      <c r="N16" s="32">
        <f t="shared" si="0"/>
        <v>35.087436438050354</v>
      </c>
      <c r="O16" s="32">
        <v>10</v>
      </c>
      <c r="P16" s="32">
        <v>1489</v>
      </c>
      <c r="Q16" s="32">
        <f t="shared" si="1"/>
        <v>17.937459413554933</v>
      </c>
      <c r="R16" s="127">
        <v>2.2828355526693933E-05</v>
      </c>
    </row>
    <row r="17" spans="1:18" ht="12.75">
      <c r="A17" s="15"/>
      <c r="B17" s="16"/>
      <c r="C17" s="16"/>
      <c r="D17" s="16"/>
      <c r="E17" s="16"/>
      <c r="F17" s="81"/>
      <c r="G17" s="80"/>
      <c r="H17" s="16"/>
      <c r="I17" s="16"/>
      <c r="J17" s="16"/>
      <c r="K17" s="16"/>
      <c r="L17" s="82"/>
      <c r="M17" s="18" t="s">
        <v>53</v>
      </c>
      <c r="N17" s="16">
        <f t="shared" si="0"/>
        <v>7.304973334986977</v>
      </c>
      <c r="O17" s="16">
        <v>6</v>
      </c>
      <c r="P17" s="16">
        <v>310</v>
      </c>
      <c r="Q17" s="16">
        <f t="shared" si="1"/>
        <v>0.2331227407594732</v>
      </c>
      <c r="R17" s="128">
        <v>0.6292179683815367</v>
      </c>
    </row>
    <row r="18" spans="1:18" ht="12.75">
      <c r="A18" s="15"/>
      <c r="B18" s="16"/>
      <c r="C18" s="16"/>
      <c r="D18" s="16"/>
      <c r="E18" s="16"/>
      <c r="F18" s="81"/>
      <c r="G18" s="80"/>
      <c r="H18" s="16"/>
      <c r="I18" s="16"/>
      <c r="J18" s="16"/>
      <c r="K18" s="16"/>
      <c r="L18" s="82"/>
      <c r="M18" s="37" t="s">
        <v>52</v>
      </c>
      <c r="N18" s="32">
        <f t="shared" si="0"/>
        <v>8.271114969614288</v>
      </c>
      <c r="O18" s="32">
        <v>2</v>
      </c>
      <c r="P18" s="32">
        <v>351</v>
      </c>
      <c r="Q18" s="32">
        <f t="shared" si="1"/>
        <v>4.754725705856603</v>
      </c>
      <c r="R18" s="127">
        <v>0.029217949258528608</v>
      </c>
    </row>
    <row r="19" spans="1:18" ht="22.5">
      <c r="A19" s="15"/>
      <c r="B19" s="16"/>
      <c r="C19" s="16"/>
      <c r="D19" s="16"/>
      <c r="E19" s="16"/>
      <c r="F19" s="81"/>
      <c r="G19" s="80"/>
      <c r="H19" s="16"/>
      <c r="I19" s="16"/>
      <c r="J19" s="16"/>
      <c r="K19" s="16"/>
      <c r="L19" s="82"/>
      <c r="M19" s="18" t="s">
        <v>58</v>
      </c>
      <c r="N19" s="16">
        <f t="shared" si="0"/>
        <v>0.9425772045144487</v>
      </c>
      <c r="O19" s="16">
        <v>2</v>
      </c>
      <c r="P19" s="16">
        <v>40</v>
      </c>
      <c r="Q19" s="16">
        <f t="shared" si="1"/>
        <v>1.1862614150407644</v>
      </c>
      <c r="R19" s="128">
        <v>0.27608497234753393</v>
      </c>
    </row>
    <row r="20" spans="1:18" ht="12.75">
      <c r="A20" s="15"/>
      <c r="B20" s="16"/>
      <c r="C20" s="16"/>
      <c r="D20" s="16"/>
      <c r="E20" s="16"/>
      <c r="F20" s="81"/>
      <c r="G20" s="80"/>
      <c r="H20" s="16"/>
      <c r="I20" s="16"/>
      <c r="J20" s="16"/>
      <c r="K20" s="16"/>
      <c r="L20" s="82"/>
      <c r="M20" s="18" t="s">
        <v>51</v>
      </c>
      <c r="N20" s="16">
        <f t="shared" si="0"/>
        <v>45.997767580305094</v>
      </c>
      <c r="O20" s="16">
        <v>53</v>
      </c>
      <c r="P20" s="16">
        <v>1952</v>
      </c>
      <c r="Q20" s="16">
        <f t="shared" si="1"/>
        <v>1.0659486631351243</v>
      </c>
      <c r="R20" s="128">
        <v>0.3018623432378751</v>
      </c>
    </row>
    <row r="21" spans="1:18" ht="22.5">
      <c r="A21" s="15"/>
      <c r="B21" s="16"/>
      <c r="C21" s="16"/>
      <c r="D21" s="16"/>
      <c r="E21" s="16"/>
      <c r="F21" s="81"/>
      <c r="G21" s="80"/>
      <c r="H21" s="16"/>
      <c r="I21" s="16"/>
      <c r="J21" s="16"/>
      <c r="K21" s="16"/>
      <c r="L21" s="82"/>
      <c r="M21" s="37" t="s">
        <v>50</v>
      </c>
      <c r="N21" s="32">
        <f t="shared" si="0"/>
        <v>37.797345901029395</v>
      </c>
      <c r="O21" s="32">
        <v>11</v>
      </c>
      <c r="P21" s="32">
        <v>1604</v>
      </c>
      <c r="Q21" s="32">
        <f t="shared" si="1"/>
        <v>18.998628877798</v>
      </c>
      <c r="R21" s="127">
        <v>1.3081241904577823E-05</v>
      </c>
    </row>
    <row r="22" spans="1:18" ht="12.75">
      <c r="A22" s="15"/>
      <c r="B22" s="16"/>
      <c r="C22" s="16"/>
      <c r="D22" s="16"/>
      <c r="E22" s="16"/>
      <c r="F22" s="81"/>
      <c r="G22" s="80"/>
      <c r="H22" s="16"/>
      <c r="I22" s="16"/>
      <c r="J22" s="16"/>
      <c r="K22" s="16"/>
      <c r="L22" s="82"/>
      <c r="M22" s="18" t="s">
        <v>59</v>
      </c>
      <c r="N22" s="16">
        <f t="shared" si="0"/>
        <v>1.93228326925462</v>
      </c>
      <c r="O22" s="16">
        <v>2</v>
      </c>
      <c r="P22" s="16">
        <v>82</v>
      </c>
      <c r="Q22" s="16">
        <f t="shared" si="1"/>
        <v>0.002373128047944641</v>
      </c>
      <c r="R22" s="128">
        <v>0.9611466117690505</v>
      </c>
    </row>
    <row r="23" spans="1:18" ht="22.5">
      <c r="A23" s="15"/>
      <c r="B23" s="16"/>
      <c r="C23" s="16"/>
      <c r="D23" s="16"/>
      <c r="E23" s="16"/>
      <c r="F23" s="81"/>
      <c r="G23" s="83" t="s">
        <v>224</v>
      </c>
      <c r="H23" s="32">
        <f>(190/8063)*J23</f>
        <v>37.32605729877217</v>
      </c>
      <c r="I23" s="32">
        <v>10</v>
      </c>
      <c r="J23" s="32">
        <v>1584</v>
      </c>
      <c r="K23" s="32">
        <f>(I23-H23)^2/H23</f>
        <v>20.005150866023634</v>
      </c>
      <c r="L23" s="84">
        <v>7.72338381727078E-06</v>
      </c>
      <c r="M23" s="18" t="s">
        <v>34</v>
      </c>
      <c r="N23" s="16">
        <f t="shared" si="0"/>
        <v>7.304973334986977</v>
      </c>
      <c r="O23" s="16">
        <v>4</v>
      </c>
      <c r="P23" s="16">
        <v>310</v>
      </c>
      <c r="Q23" s="16">
        <f t="shared" si="1"/>
        <v>1.4952619597747532</v>
      </c>
      <c r="R23" s="128">
        <v>0.22140182844552292</v>
      </c>
    </row>
    <row r="24" spans="1:18" ht="22.5">
      <c r="A24" s="15"/>
      <c r="B24" s="16"/>
      <c r="C24" s="16"/>
      <c r="D24" s="16"/>
      <c r="E24" s="16"/>
      <c r="F24" s="81"/>
      <c r="G24" s="80"/>
      <c r="H24" s="16"/>
      <c r="I24" s="16"/>
      <c r="J24" s="16"/>
      <c r="K24" s="16"/>
      <c r="L24" s="82"/>
      <c r="M24" s="37" t="s">
        <v>38</v>
      </c>
      <c r="N24" s="32">
        <f t="shared" si="0"/>
        <v>35.087436438050354</v>
      </c>
      <c r="O24" s="32">
        <v>10</v>
      </c>
      <c r="P24" s="32">
        <v>1489</v>
      </c>
      <c r="Q24" s="32">
        <f t="shared" si="1"/>
        <v>17.937459413554933</v>
      </c>
      <c r="R24" s="127">
        <v>2.2828355526693933E-05</v>
      </c>
    </row>
    <row r="25" spans="1:18" ht="23.25" thickBot="1">
      <c r="A25" s="19"/>
      <c r="B25" s="20"/>
      <c r="C25" s="20"/>
      <c r="D25" s="20"/>
      <c r="E25" s="20"/>
      <c r="F25" s="120"/>
      <c r="G25" s="121"/>
      <c r="H25" s="20"/>
      <c r="I25" s="20"/>
      <c r="J25" s="20"/>
      <c r="K25" s="20"/>
      <c r="L25" s="122"/>
      <c r="M25" s="39" t="s">
        <v>41</v>
      </c>
      <c r="N25" s="20">
        <f t="shared" si="0"/>
        <v>5.702592087312414</v>
      </c>
      <c r="O25" s="20">
        <v>3</v>
      </c>
      <c r="P25" s="20">
        <v>242</v>
      </c>
      <c r="Q25" s="20">
        <f t="shared" si="1"/>
        <v>1.2808217523841847</v>
      </c>
      <c r="R25" s="123">
        <v>0.25774630032275614</v>
      </c>
    </row>
    <row r="26" spans="1:18" ht="12.75">
      <c r="A26" s="11" t="s">
        <v>160</v>
      </c>
      <c r="B26" s="12">
        <f>(190/8063)*D26</f>
        <v>175.95559965273472</v>
      </c>
      <c r="C26" s="12">
        <v>180</v>
      </c>
      <c r="D26" s="12">
        <v>7467</v>
      </c>
      <c r="E26" s="12">
        <f>(C26-B26)^2/B26</f>
        <v>0.09296194154230941</v>
      </c>
      <c r="F26" s="116">
        <v>0.7604448987289861</v>
      </c>
      <c r="G26" s="129" t="s">
        <v>225</v>
      </c>
      <c r="H26" s="29">
        <f>(190/8063)*J26</f>
        <v>130.2170408036711</v>
      </c>
      <c r="I26" s="29">
        <v>156</v>
      </c>
      <c r="J26" s="29">
        <v>5526</v>
      </c>
      <c r="K26" s="29">
        <f>(I26-H26)^2/H26</f>
        <v>5.105022974080826</v>
      </c>
      <c r="L26" s="130">
        <v>0.023856663110514598</v>
      </c>
      <c r="M26" s="28" t="s">
        <v>78</v>
      </c>
      <c r="N26" s="29">
        <f t="shared" si="0"/>
        <v>1.602381247674563</v>
      </c>
      <c r="O26" s="29">
        <v>7</v>
      </c>
      <c r="P26" s="29">
        <v>68</v>
      </c>
      <c r="Q26" s="29">
        <f t="shared" si="1"/>
        <v>18.18187041176125</v>
      </c>
      <c r="R26" s="119">
        <v>2.0078105495757725E-05</v>
      </c>
    </row>
    <row r="27" spans="1:18" ht="12.75">
      <c r="A27" s="15"/>
      <c r="B27" s="16"/>
      <c r="C27" s="16"/>
      <c r="D27" s="16"/>
      <c r="E27" s="16"/>
      <c r="F27" s="81"/>
      <c r="G27" s="80"/>
      <c r="H27" s="16"/>
      <c r="I27" s="16"/>
      <c r="J27" s="16"/>
      <c r="K27" s="16"/>
      <c r="L27" s="82"/>
      <c r="M27" s="34" t="s">
        <v>75</v>
      </c>
      <c r="N27" s="35">
        <f t="shared" si="0"/>
        <v>8.294679399727148</v>
      </c>
      <c r="O27" s="35">
        <v>20</v>
      </c>
      <c r="P27" s="35">
        <v>352</v>
      </c>
      <c r="Q27" s="35">
        <f t="shared" si="1"/>
        <v>16.51836361025347</v>
      </c>
      <c r="R27" s="131">
        <v>4.81811703342272E-05</v>
      </c>
    </row>
    <row r="28" spans="1:18" ht="12.75">
      <c r="A28" s="15"/>
      <c r="B28" s="16"/>
      <c r="C28" s="16"/>
      <c r="D28" s="16"/>
      <c r="E28" s="16"/>
      <c r="F28" s="81"/>
      <c r="G28" s="80"/>
      <c r="H28" s="16"/>
      <c r="I28" s="16"/>
      <c r="J28" s="16"/>
      <c r="K28" s="16"/>
      <c r="L28" s="82"/>
      <c r="M28" s="18" t="s">
        <v>49</v>
      </c>
      <c r="N28" s="16">
        <f t="shared" si="0"/>
        <v>120.53206002728513</v>
      </c>
      <c r="O28" s="16">
        <v>130</v>
      </c>
      <c r="P28" s="16">
        <v>5115</v>
      </c>
      <c r="Q28" s="16">
        <f t="shared" si="1"/>
        <v>0.7437182049874504</v>
      </c>
      <c r="R28" s="128">
        <v>0.3884724016214015</v>
      </c>
    </row>
    <row r="29" spans="1:18" ht="12.75">
      <c r="A29" s="15"/>
      <c r="B29" s="16"/>
      <c r="C29" s="16"/>
      <c r="D29" s="16"/>
      <c r="E29" s="16"/>
      <c r="F29" s="81"/>
      <c r="G29" s="80"/>
      <c r="H29" s="16"/>
      <c r="I29" s="16"/>
      <c r="J29" s="16"/>
      <c r="K29" s="16"/>
      <c r="L29" s="82"/>
      <c r="M29" s="18" t="s">
        <v>76</v>
      </c>
      <c r="N29" s="16">
        <f t="shared" si="0"/>
        <v>23.23452809128116</v>
      </c>
      <c r="O29" s="16">
        <v>20</v>
      </c>
      <c r="P29" s="16">
        <v>986</v>
      </c>
      <c r="Q29" s="16">
        <f t="shared" si="1"/>
        <v>0.4502855376353828</v>
      </c>
      <c r="R29" s="128">
        <v>0.5021993881091626</v>
      </c>
    </row>
    <row r="30" spans="1:18" ht="22.5">
      <c r="A30" s="15"/>
      <c r="B30" s="16"/>
      <c r="C30" s="16"/>
      <c r="D30" s="16"/>
      <c r="E30" s="16"/>
      <c r="F30" s="81"/>
      <c r="G30" s="80"/>
      <c r="H30" s="16"/>
      <c r="I30" s="16"/>
      <c r="J30" s="16"/>
      <c r="K30" s="16"/>
      <c r="L30" s="82"/>
      <c r="M30" s="34" t="s">
        <v>77</v>
      </c>
      <c r="N30" s="35">
        <f t="shared" si="0"/>
        <v>9.637851916160239</v>
      </c>
      <c r="O30" s="35">
        <v>19</v>
      </c>
      <c r="P30" s="35">
        <v>409</v>
      </c>
      <c r="Q30" s="35">
        <f t="shared" si="1"/>
        <v>9.094331133764149</v>
      </c>
      <c r="R30" s="131">
        <v>0.002564029620378605</v>
      </c>
    </row>
    <row r="31" spans="1:18" ht="12.75">
      <c r="A31" s="15"/>
      <c r="B31" s="16"/>
      <c r="C31" s="16"/>
      <c r="D31" s="16"/>
      <c r="E31" s="16"/>
      <c r="F31" s="81"/>
      <c r="G31" s="80"/>
      <c r="H31" s="16"/>
      <c r="I31" s="16"/>
      <c r="J31" s="16"/>
      <c r="K31" s="16"/>
      <c r="L31" s="82"/>
      <c r="M31" s="18" t="s">
        <v>74</v>
      </c>
      <c r="N31" s="16">
        <f t="shared" si="0"/>
        <v>117.58650626317748</v>
      </c>
      <c r="O31" s="16">
        <v>129</v>
      </c>
      <c r="P31" s="16">
        <v>4990</v>
      </c>
      <c r="Q31" s="16">
        <f t="shared" si="1"/>
        <v>1.1078468390660954</v>
      </c>
      <c r="R31" s="128">
        <v>0.2925504772810883</v>
      </c>
    </row>
    <row r="32" spans="1:18" ht="12.75">
      <c r="A32" s="15"/>
      <c r="B32" s="16"/>
      <c r="C32" s="16"/>
      <c r="D32" s="16"/>
      <c r="E32" s="16"/>
      <c r="F32" s="81"/>
      <c r="G32" s="80"/>
      <c r="H32" s="16"/>
      <c r="I32" s="16"/>
      <c r="J32" s="16"/>
      <c r="K32" s="16"/>
      <c r="L32" s="82"/>
      <c r="M32" s="18" t="s">
        <v>73</v>
      </c>
      <c r="N32" s="16">
        <f t="shared" si="0"/>
        <v>80.4489644053082</v>
      </c>
      <c r="O32" s="16">
        <v>78</v>
      </c>
      <c r="P32" s="16">
        <v>3414</v>
      </c>
      <c r="Q32" s="16">
        <f t="shared" si="1"/>
        <v>0.07454945756978368</v>
      </c>
      <c r="R32" s="128">
        <v>0.7848244154202526</v>
      </c>
    </row>
    <row r="33" spans="1:18" ht="12.75">
      <c r="A33" s="15"/>
      <c r="B33" s="16"/>
      <c r="C33" s="16"/>
      <c r="D33" s="16"/>
      <c r="E33" s="16"/>
      <c r="F33" s="81"/>
      <c r="G33" s="80"/>
      <c r="H33" s="16"/>
      <c r="I33" s="16"/>
      <c r="J33" s="16"/>
      <c r="K33" s="16"/>
      <c r="L33" s="82"/>
      <c r="M33" s="37" t="s">
        <v>37</v>
      </c>
      <c r="N33" s="32">
        <f t="shared" si="0"/>
        <v>28.135929554756295</v>
      </c>
      <c r="O33" s="32">
        <v>6</v>
      </c>
      <c r="P33" s="32">
        <v>1194</v>
      </c>
      <c r="Q33" s="32">
        <f t="shared" si="1"/>
        <v>17.415432331799405</v>
      </c>
      <c r="R33" s="127">
        <v>3.003772813436889E-05</v>
      </c>
    </row>
    <row r="34" spans="1:18" ht="33.75">
      <c r="A34" s="15"/>
      <c r="B34" s="16"/>
      <c r="C34" s="16"/>
      <c r="D34" s="16"/>
      <c r="E34" s="16"/>
      <c r="F34" s="81"/>
      <c r="G34" s="80" t="s">
        <v>226</v>
      </c>
      <c r="H34" s="16">
        <f>(190/8063)*J34</f>
        <v>1.3431725164330894</v>
      </c>
      <c r="I34" s="16">
        <v>2</v>
      </c>
      <c r="J34" s="16">
        <v>57</v>
      </c>
      <c r="K34" s="16">
        <f>(I34-H34)^2/H34</f>
        <v>0.32119652381997765</v>
      </c>
      <c r="L34" s="82">
        <v>0.5708894636314328</v>
      </c>
      <c r="M34" s="18" t="s">
        <v>58</v>
      </c>
      <c r="N34" s="16">
        <f t="shared" si="0"/>
        <v>0.9425772045144487</v>
      </c>
      <c r="O34" s="16">
        <v>2</v>
      </c>
      <c r="P34" s="16">
        <v>40</v>
      </c>
      <c r="Q34" s="16">
        <f t="shared" si="1"/>
        <v>1.1862614150407644</v>
      </c>
      <c r="R34" s="128">
        <v>0.27608497234753393</v>
      </c>
    </row>
    <row r="35" spans="1:18" ht="22.5">
      <c r="A35" s="15"/>
      <c r="B35" s="16"/>
      <c r="C35" s="16"/>
      <c r="D35" s="16"/>
      <c r="E35" s="16"/>
      <c r="F35" s="81"/>
      <c r="G35" s="83" t="s">
        <v>227</v>
      </c>
      <c r="H35" s="32">
        <f>(190/8063)*J35</f>
        <v>36.19496465335483</v>
      </c>
      <c r="I35" s="32">
        <v>10</v>
      </c>
      <c r="J35" s="32">
        <v>1536</v>
      </c>
      <c r="K35" s="32">
        <f>(I35-H35)^2/H35</f>
        <v>18.957779894582902</v>
      </c>
      <c r="L35" s="84">
        <v>1.33643208153345E-05</v>
      </c>
      <c r="M35" s="18" t="s">
        <v>39</v>
      </c>
      <c r="N35" s="16">
        <f t="shared" si="0"/>
        <v>5.23130348505519</v>
      </c>
      <c r="O35" s="16">
        <v>3</v>
      </c>
      <c r="P35" s="16">
        <v>222</v>
      </c>
      <c r="Q35" s="16">
        <f t="shared" si="1"/>
        <v>0.9517160028361291</v>
      </c>
      <c r="R35" s="128">
        <v>0.32928288783893767</v>
      </c>
    </row>
    <row r="36" spans="1:18" ht="22.5">
      <c r="A36" s="15"/>
      <c r="B36" s="16"/>
      <c r="C36" s="16"/>
      <c r="D36" s="16"/>
      <c r="E36" s="16"/>
      <c r="F36" s="81"/>
      <c r="G36" s="80"/>
      <c r="H36" s="16"/>
      <c r="I36" s="16"/>
      <c r="J36" s="16"/>
      <c r="K36" s="16"/>
      <c r="L36" s="82"/>
      <c r="M36" s="37" t="s">
        <v>38</v>
      </c>
      <c r="N36" s="32">
        <f t="shared" si="0"/>
        <v>35.087436438050354</v>
      </c>
      <c r="O36" s="32">
        <v>10</v>
      </c>
      <c r="P36" s="32">
        <v>1489</v>
      </c>
      <c r="Q36" s="32">
        <f t="shared" si="1"/>
        <v>17.937459413554933</v>
      </c>
      <c r="R36" s="127">
        <v>2.2828355526693933E-05</v>
      </c>
    </row>
    <row r="37" spans="1:18" ht="22.5">
      <c r="A37" s="15"/>
      <c r="B37" s="16"/>
      <c r="C37" s="16"/>
      <c r="D37" s="16"/>
      <c r="E37" s="16"/>
      <c r="F37" s="81"/>
      <c r="G37" s="80"/>
      <c r="H37" s="16"/>
      <c r="I37" s="16"/>
      <c r="J37" s="16"/>
      <c r="K37" s="16"/>
      <c r="L37" s="82"/>
      <c r="M37" s="18" t="s">
        <v>33</v>
      </c>
      <c r="N37" s="16">
        <f t="shared" si="0"/>
        <v>6.221009549795362</v>
      </c>
      <c r="O37" s="16">
        <v>4</v>
      </c>
      <c r="P37" s="16">
        <v>264</v>
      </c>
      <c r="Q37" s="16">
        <f t="shared" si="1"/>
        <v>0.7929393743567651</v>
      </c>
      <c r="R37" s="128">
        <v>0.3732128006629829</v>
      </c>
    </row>
    <row r="38" spans="1:18" ht="12.75">
      <c r="A38" s="15"/>
      <c r="B38" s="16"/>
      <c r="C38" s="16"/>
      <c r="D38" s="16"/>
      <c r="E38" s="16"/>
      <c r="F38" s="81"/>
      <c r="G38" s="80"/>
      <c r="H38" s="16"/>
      <c r="I38" s="16"/>
      <c r="J38" s="16"/>
      <c r="K38" s="16"/>
      <c r="L38" s="82"/>
      <c r="M38" s="37" t="s">
        <v>37</v>
      </c>
      <c r="N38" s="32">
        <f t="shared" si="0"/>
        <v>28.135929554756295</v>
      </c>
      <c r="O38" s="32">
        <v>6</v>
      </c>
      <c r="P38" s="32">
        <v>1194</v>
      </c>
      <c r="Q38" s="32">
        <f t="shared" si="1"/>
        <v>17.415432331799405</v>
      </c>
      <c r="R38" s="127">
        <v>3.003772813436889E-05</v>
      </c>
    </row>
    <row r="39" spans="1:18" ht="12.75">
      <c r="A39" s="15"/>
      <c r="B39" s="16"/>
      <c r="C39" s="16"/>
      <c r="D39" s="16"/>
      <c r="E39" s="16"/>
      <c r="F39" s="81"/>
      <c r="G39" s="80" t="s">
        <v>228</v>
      </c>
      <c r="H39" s="16">
        <f>(190/8063)*J39</f>
        <v>8.483194840630038</v>
      </c>
      <c r="I39" s="16">
        <v>6</v>
      </c>
      <c r="J39" s="16">
        <v>360</v>
      </c>
      <c r="K39" s="16">
        <f>(I39-H39)^2/H39</f>
        <v>0.7268790511563538</v>
      </c>
      <c r="L39" s="82">
        <v>0.3938966838572334</v>
      </c>
      <c r="M39" s="18" t="s">
        <v>80</v>
      </c>
      <c r="N39" s="16">
        <f t="shared" si="0"/>
        <v>2.0029765595932036</v>
      </c>
      <c r="O39" s="16">
        <v>1</v>
      </c>
      <c r="P39" s="16">
        <v>85</v>
      </c>
      <c r="Q39" s="16">
        <f t="shared" si="1"/>
        <v>0.502233525537476</v>
      </c>
      <c r="R39" s="128">
        <v>0.4785203708323359</v>
      </c>
    </row>
    <row r="40" spans="1:18" ht="12.75">
      <c r="A40" s="15"/>
      <c r="B40" s="16"/>
      <c r="C40" s="16"/>
      <c r="D40" s="16"/>
      <c r="E40" s="16"/>
      <c r="F40" s="81"/>
      <c r="G40" s="80"/>
      <c r="H40" s="16"/>
      <c r="I40" s="16"/>
      <c r="J40" s="16"/>
      <c r="K40" s="16"/>
      <c r="L40" s="82"/>
      <c r="M40" s="18" t="s">
        <v>53</v>
      </c>
      <c r="N40" s="16">
        <f t="shared" si="0"/>
        <v>7.304973334986977</v>
      </c>
      <c r="O40" s="16">
        <v>6</v>
      </c>
      <c r="P40" s="16">
        <v>310</v>
      </c>
      <c r="Q40" s="16">
        <f t="shared" si="1"/>
        <v>0.2331227407594732</v>
      </c>
      <c r="R40" s="128">
        <v>0.6292179683815367</v>
      </c>
    </row>
    <row r="41" spans="1:18" ht="22.5">
      <c r="A41" s="15"/>
      <c r="B41" s="16"/>
      <c r="C41" s="16"/>
      <c r="D41" s="16"/>
      <c r="E41" s="16"/>
      <c r="F41" s="81"/>
      <c r="G41" s="80" t="s">
        <v>153</v>
      </c>
      <c r="H41" s="16">
        <f>(190/8063)*J41</f>
        <v>160.68584893960065</v>
      </c>
      <c r="I41" s="16">
        <v>154</v>
      </c>
      <c r="J41" s="16">
        <v>6819</v>
      </c>
      <c r="K41" s="16">
        <f>(I41-H41)^2/H41</f>
        <v>0.2781861398383709</v>
      </c>
      <c r="L41" s="82">
        <v>0.5978925566853764</v>
      </c>
      <c r="M41" s="18" t="s">
        <v>49</v>
      </c>
      <c r="N41" s="16">
        <f t="shared" si="0"/>
        <v>120.53206002728513</v>
      </c>
      <c r="O41" s="16">
        <v>130</v>
      </c>
      <c r="P41" s="16">
        <v>5115</v>
      </c>
      <c r="Q41" s="16">
        <f t="shared" si="1"/>
        <v>0.7437182049874504</v>
      </c>
      <c r="R41" s="128">
        <v>0.3884724016214015</v>
      </c>
    </row>
    <row r="42" spans="1:18" ht="22.5">
      <c r="A42" s="15"/>
      <c r="B42" s="16"/>
      <c r="C42" s="16"/>
      <c r="D42" s="16"/>
      <c r="E42" s="16"/>
      <c r="F42" s="81"/>
      <c r="G42" s="80"/>
      <c r="H42" s="16"/>
      <c r="I42" s="16"/>
      <c r="J42" s="16"/>
      <c r="K42" s="16"/>
      <c r="L42" s="82"/>
      <c r="M42" s="37" t="s">
        <v>38</v>
      </c>
      <c r="N42" s="32">
        <f t="shared" si="0"/>
        <v>35.087436438050354</v>
      </c>
      <c r="O42" s="32">
        <v>10</v>
      </c>
      <c r="P42" s="32">
        <v>1489</v>
      </c>
      <c r="Q42" s="32">
        <f t="shared" si="1"/>
        <v>17.937459413554933</v>
      </c>
      <c r="R42" s="127">
        <v>2.2828355526693933E-05</v>
      </c>
    </row>
    <row r="43" spans="1:18" ht="12.75">
      <c r="A43" s="15"/>
      <c r="B43" s="16"/>
      <c r="C43" s="16"/>
      <c r="D43" s="16"/>
      <c r="E43" s="16"/>
      <c r="F43" s="81"/>
      <c r="G43" s="80"/>
      <c r="H43" s="16"/>
      <c r="I43" s="16"/>
      <c r="J43" s="16"/>
      <c r="K43" s="16"/>
      <c r="L43" s="82"/>
      <c r="M43" s="18" t="s">
        <v>53</v>
      </c>
      <c r="N43" s="16">
        <f t="shared" si="0"/>
        <v>7.304973334986977</v>
      </c>
      <c r="O43" s="16">
        <v>6</v>
      </c>
      <c r="P43" s="16">
        <v>310</v>
      </c>
      <c r="Q43" s="16">
        <f t="shared" si="1"/>
        <v>0.2331227407594732</v>
      </c>
      <c r="R43" s="128">
        <v>0.6292179683815367</v>
      </c>
    </row>
    <row r="44" spans="1:18" ht="12.75">
      <c r="A44" s="15"/>
      <c r="B44" s="16"/>
      <c r="C44" s="16"/>
      <c r="D44" s="16"/>
      <c r="E44" s="16"/>
      <c r="F44" s="81"/>
      <c r="G44" s="80"/>
      <c r="H44" s="16"/>
      <c r="I44" s="16"/>
      <c r="J44" s="16"/>
      <c r="K44" s="16"/>
      <c r="L44" s="82"/>
      <c r="M44" s="37" t="s">
        <v>52</v>
      </c>
      <c r="N44" s="32">
        <f t="shared" si="0"/>
        <v>8.271114969614288</v>
      </c>
      <c r="O44" s="32">
        <v>2</v>
      </c>
      <c r="P44" s="32">
        <v>351</v>
      </c>
      <c r="Q44" s="32">
        <f t="shared" si="1"/>
        <v>4.754725705856603</v>
      </c>
      <c r="R44" s="127">
        <v>0.029217949258528608</v>
      </c>
    </row>
    <row r="45" spans="1:18" ht="22.5">
      <c r="A45" s="15"/>
      <c r="B45" s="16"/>
      <c r="C45" s="16"/>
      <c r="D45" s="16"/>
      <c r="E45" s="16"/>
      <c r="F45" s="81"/>
      <c r="G45" s="80"/>
      <c r="H45" s="16"/>
      <c r="I45" s="16"/>
      <c r="J45" s="16"/>
      <c r="K45" s="16"/>
      <c r="L45" s="82"/>
      <c r="M45" s="18" t="s">
        <v>58</v>
      </c>
      <c r="N45" s="16">
        <f t="shared" si="0"/>
        <v>0.9425772045144487</v>
      </c>
      <c r="O45" s="16">
        <v>2</v>
      </c>
      <c r="P45" s="16">
        <v>40</v>
      </c>
      <c r="Q45" s="16">
        <f t="shared" si="1"/>
        <v>1.1862614150407644</v>
      </c>
      <c r="R45" s="128">
        <v>0.27608497234753393</v>
      </c>
    </row>
    <row r="46" spans="1:18" ht="12.75">
      <c r="A46" s="15"/>
      <c r="B46" s="16"/>
      <c r="C46" s="16"/>
      <c r="D46" s="16"/>
      <c r="E46" s="16"/>
      <c r="F46" s="81"/>
      <c r="G46" s="80"/>
      <c r="H46" s="16"/>
      <c r="I46" s="16"/>
      <c r="J46" s="16"/>
      <c r="K46" s="16"/>
      <c r="L46" s="82"/>
      <c r="M46" s="18" t="s">
        <v>51</v>
      </c>
      <c r="N46" s="16">
        <f t="shared" si="0"/>
        <v>45.997767580305094</v>
      </c>
      <c r="O46" s="16">
        <v>53</v>
      </c>
      <c r="P46" s="16">
        <v>1952</v>
      </c>
      <c r="Q46" s="16">
        <f t="shared" si="1"/>
        <v>1.0659486631351243</v>
      </c>
      <c r="R46" s="128">
        <v>0.3018623432378751</v>
      </c>
    </row>
    <row r="47" spans="1:18" ht="22.5">
      <c r="A47" s="15"/>
      <c r="B47" s="16"/>
      <c r="C47" s="16"/>
      <c r="D47" s="16"/>
      <c r="E47" s="16"/>
      <c r="F47" s="81"/>
      <c r="G47" s="80"/>
      <c r="H47" s="16"/>
      <c r="I47" s="16"/>
      <c r="J47" s="16"/>
      <c r="K47" s="16"/>
      <c r="L47" s="82"/>
      <c r="M47" s="37" t="s">
        <v>50</v>
      </c>
      <c r="N47" s="32">
        <f t="shared" si="0"/>
        <v>37.797345901029395</v>
      </c>
      <c r="O47" s="32">
        <v>11</v>
      </c>
      <c r="P47" s="32">
        <v>1604</v>
      </c>
      <c r="Q47" s="32">
        <f t="shared" si="1"/>
        <v>18.998628877798</v>
      </c>
      <c r="R47" s="127">
        <v>1.3081241904577823E-05</v>
      </c>
    </row>
    <row r="48" spans="1:18" ht="12.75">
      <c r="A48" s="15"/>
      <c r="B48" s="16"/>
      <c r="C48" s="16"/>
      <c r="D48" s="16"/>
      <c r="E48" s="16"/>
      <c r="F48" s="81"/>
      <c r="G48" s="80"/>
      <c r="H48" s="16"/>
      <c r="I48" s="16"/>
      <c r="J48" s="16"/>
      <c r="K48" s="16"/>
      <c r="L48" s="82"/>
      <c r="M48" s="18" t="s">
        <v>59</v>
      </c>
      <c r="N48" s="16">
        <f t="shared" si="0"/>
        <v>1.93228326925462</v>
      </c>
      <c r="O48" s="16">
        <v>2</v>
      </c>
      <c r="P48" s="16">
        <v>82</v>
      </c>
      <c r="Q48" s="16">
        <f t="shared" si="1"/>
        <v>0.002373128047944641</v>
      </c>
      <c r="R48" s="128">
        <v>0.9611466117690505</v>
      </c>
    </row>
    <row r="49" spans="1:18" ht="12.75">
      <c r="A49" s="15"/>
      <c r="B49" s="16"/>
      <c r="C49" s="16"/>
      <c r="D49" s="16"/>
      <c r="E49" s="16"/>
      <c r="F49" s="81"/>
      <c r="G49" s="80" t="s">
        <v>229</v>
      </c>
      <c r="H49" s="16">
        <f>(190/8063)*J49</f>
        <v>55.046508743643805</v>
      </c>
      <c r="I49" s="16">
        <v>55</v>
      </c>
      <c r="J49" s="16">
        <v>2336</v>
      </c>
      <c r="K49" s="16">
        <f>(I49-H49)^2/H49</f>
        <v>3.929519391318307E-05</v>
      </c>
      <c r="L49" s="82">
        <v>0.9949984228876042</v>
      </c>
      <c r="M49" s="18" t="s">
        <v>87</v>
      </c>
      <c r="N49" s="16">
        <f t="shared" si="0"/>
        <v>0.6126751829343917</v>
      </c>
      <c r="O49" s="16">
        <v>1</v>
      </c>
      <c r="P49" s="16">
        <v>26</v>
      </c>
      <c r="Q49" s="16">
        <f t="shared" si="1"/>
        <v>0.24486141775220535</v>
      </c>
      <c r="R49" s="128">
        <v>0.620716781092135</v>
      </c>
    </row>
    <row r="50" spans="1:18" ht="12.75">
      <c r="A50" s="15"/>
      <c r="B50" s="16"/>
      <c r="C50" s="16"/>
      <c r="D50" s="16"/>
      <c r="E50" s="16"/>
      <c r="F50" s="81"/>
      <c r="G50" s="80"/>
      <c r="H50" s="16"/>
      <c r="I50" s="16"/>
      <c r="J50" s="16"/>
      <c r="K50" s="16"/>
      <c r="L50" s="82"/>
      <c r="M50" s="37" t="s">
        <v>82</v>
      </c>
      <c r="N50" s="32">
        <f t="shared" si="0"/>
        <v>8.271114969614288</v>
      </c>
      <c r="O50" s="32">
        <v>2</v>
      </c>
      <c r="P50" s="32">
        <v>351</v>
      </c>
      <c r="Q50" s="32">
        <f t="shared" si="1"/>
        <v>4.754725705856603</v>
      </c>
      <c r="R50" s="127">
        <v>0.029217949258528608</v>
      </c>
    </row>
    <row r="51" spans="1:18" ht="12.75">
      <c r="A51" s="15"/>
      <c r="B51" s="16"/>
      <c r="C51" s="16"/>
      <c r="D51" s="16"/>
      <c r="E51" s="16"/>
      <c r="F51" s="81"/>
      <c r="G51" s="80"/>
      <c r="H51" s="16"/>
      <c r="I51" s="16"/>
      <c r="J51" s="16"/>
      <c r="K51" s="16"/>
      <c r="L51" s="82"/>
      <c r="M51" s="37" t="s">
        <v>85</v>
      </c>
      <c r="N51" s="32">
        <f t="shared" si="0"/>
        <v>14.53925337963537</v>
      </c>
      <c r="O51" s="32">
        <v>3</v>
      </c>
      <c r="P51" s="32">
        <v>617</v>
      </c>
      <c r="Q51" s="32">
        <f t="shared" si="1"/>
        <v>9.158267283926081</v>
      </c>
      <c r="R51" s="127">
        <v>0.0024759690055121686</v>
      </c>
    </row>
    <row r="52" spans="1:18" ht="12.75">
      <c r="A52" s="15"/>
      <c r="B52" s="16"/>
      <c r="C52" s="16"/>
      <c r="D52" s="16"/>
      <c r="E52" s="16"/>
      <c r="F52" s="81"/>
      <c r="G52" s="80"/>
      <c r="H52" s="16"/>
      <c r="I52" s="16"/>
      <c r="J52" s="16"/>
      <c r="K52" s="16"/>
      <c r="L52" s="82"/>
      <c r="M52" s="37" t="s">
        <v>83</v>
      </c>
      <c r="N52" s="32">
        <f t="shared" si="0"/>
        <v>16.306585638099964</v>
      </c>
      <c r="O52" s="32">
        <v>6</v>
      </c>
      <c r="P52" s="32">
        <v>692</v>
      </c>
      <c r="Q52" s="32">
        <f t="shared" si="1"/>
        <v>6.514282626235041</v>
      </c>
      <c r="R52" s="127">
        <v>0.010701148121141313</v>
      </c>
    </row>
    <row r="53" spans="1:18" ht="12.75">
      <c r="A53" s="15"/>
      <c r="B53" s="16"/>
      <c r="C53" s="16"/>
      <c r="D53" s="16"/>
      <c r="E53" s="16"/>
      <c r="F53" s="81"/>
      <c r="G53" s="80"/>
      <c r="H53" s="16"/>
      <c r="I53" s="16"/>
      <c r="J53" s="16"/>
      <c r="K53" s="16"/>
      <c r="L53" s="82"/>
      <c r="M53" s="18" t="s">
        <v>84</v>
      </c>
      <c r="N53" s="16">
        <f t="shared" si="0"/>
        <v>53.23204762495349</v>
      </c>
      <c r="O53" s="16">
        <v>55</v>
      </c>
      <c r="P53" s="16">
        <v>2259</v>
      </c>
      <c r="Q53" s="16">
        <f t="shared" si="1"/>
        <v>0.058717553426733037</v>
      </c>
      <c r="R53" s="128">
        <v>0.8085345029570461</v>
      </c>
    </row>
    <row r="54" spans="1:18" ht="12.75">
      <c r="A54" s="15"/>
      <c r="B54" s="16"/>
      <c r="C54" s="16"/>
      <c r="D54" s="16"/>
      <c r="E54" s="16"/>
      <c r="F54" s="81"/>
      <c r="G54" s="80"/>
      <c r="H54" s="16"/>
      <c r="I54" s="16"/>
      <c r="J54" s="16"/>
      <c r="K54" s="16"/>
      <c r="L54" s="82"/>
      <c r="M54" s="18" t="s">
        <v>86</v>
      </c>
      <c r="N54" s="16">
        <f t="shared" si="0"/>
        <v>2.6392161726404564</v>
      </c>
      <c r="O54" s="16">
        <v>1</v>
      </c>
      <c r="P54" s="16">
        <v>112</v>
      </c>
      <c r="Q54" s="16">
        <f t="shared" si="1"/>
        <v>1.018116548580306</v>
      </c>
      <c r="R54" s="128">
        <v>0.3129661859672619</v>
      </c>
    </row>
    <row r="55" spans="1:18" ht="12.75">
      <c r="A55" s="15"/>
      <c r="B55" s="16"/>
      <c r="C55" s="16"/>
      <c r="D55" s="16"/>
      <c r="E55" s="16"/>
      <c r="F55" s="81"/>
      <c r="G55" s="80" t="s">
        <v>230</v>
      </c>
      <c r="H55" s="16">
        <f>(190/8063)*J55</f>
        <v>2.167927570383232</v>
      </c>
      <c r="I55" s="16">
        <v>2</v>
      </c>
      <c r="J55" s="16">
        <v>92</v>
      </c>
      <c r="K55" s="16">
        <f>(I55-H55)^2/H55</f>
        <v>0.013007661916412807</v>
      </c>
      <c r="L55" s="82">
        <v>0.9091972558902367</v>
      </c>
      <c r="M55" s="18" t="s">
        <v>59</v>
      </c>
      <c r="N55" s="16">
        <f t="shared" si="0"/>
        <v>1.93228326925462</v>
      </c>
      <c r="O55" s="16">
        <v>2</v>
      </c>
      <c r="P55" s="16">
        <v>82</v>
      </c>
      <c r="Q55" s="16">
        <f t="shared" si="1"/>
        <v>0.002373128047944641</v>
      </c>
      <c r="R55" s="128">
        <v>0.9611466117690505</v>
      </c>
    </row>
    <row r="56" spans="1:18" ht="12.75">
      <c r="A56" s="15"/>
      <c r="B56" s="16"/>
      <c r="C56" s="16"/>
      <c r="D56" s="16"/>
      <c r="E56" s="16"/>
      <c r="F56" s="81"/>
      <c r="G56" s="80"/>
      <c r="H56" s="16"/>
      <c r="I56" s="16"/>
      <c r="J56" s="16"/>
      <c r="K56" s="16"/>
      <c r="L56" s="82"/>
      <c r="M56" s="18" t="s">
        <v>90</v>
      </c>
      <c r="N56" s="16">
        <f t="shared" si="0"/>
        <v>0.9190127744015875</v>
      </c>
      <c r="O56" s="16">
        <v>1</v>
      </c>
      <c r="P56" s="16">
        <v>39</v>
      </c>
      <c r="Q56" s="16">
        <f t="shared" si="1"/>
        <v>0.007136930946796682</v>
      </c>
      <c r="R56" s="128">
        <v>0.9326745185248329</v>
      </c>
    </row>
    <row r="57" spans="1:18" ht="22.5">
      <c r="A57" s="15"/>
      <c r="B57" s="16"/>
      <c r="C57" s="16"/>
      <c r="D57" s="16"/>
      <c r="E57" s="16"/>
      <c r="F57" s="81"/>
      <c r="G57" s="80" t="s">
        <v>231</v>
      </c>
      <c r="H57" s="16">
        <f>(190/8063)*J57</f>
        <v>0.23564430112861218</v>
      </c>
      <c r="I57" s="16">
        <v>1</v>
      </c>
      <c r="J57" s="16">
        <v>10</v>
      </c>
      <c r="K57" s="16">
        <f>(I57-H57)^2/H57</f>
        <v>2.479328511654928</v>
      </c>
      <c r="L57" s="82">
        <v>0.11535149073284656</v>
      </c>
      <c r="M57" s="18" t="s">
        <v>163</v>
      </c>
      <c r="N57" s="16">
        <f t="shared" si="0"/>
        <v>0.23564430112861218</v>
      </c>
      <c r="O57" s="16">
        <v>1</v>
      </c>
      <c r="P57" s="16">
        <v>10</v>
      </c>
      <c r="Q57" s="16">
        <f t="shared" si="1"/>
        <v>2.479328511654928</v>
      </c>
      <c r="R57" s="128">
        <v>0.11535149073284656</v>
      </c>
    </row>
    <row r="58" spans="1:18" ht="22.5">
      <c r="A58" s="15"/>
      <c r="B58" s="16"/>
      <c r="C58" s="16"/>
      <c r="D58" s="16"/>
      <c r="E58" s="16"/>
      <c r="F58" s="81"/>
      <c r="G58" s="80" t="s">
        <v>232</v>
      </c>
      <c r="H58" s="16">
        <f>(190/8063)*J58</f>
        <v>24.95473148952003</v>
      </c>
      <c r="I58" s="16">
        <v>17</v>
      </c>
      <c r="J58" s="16">
        <v>1059</v>
      </c>
      <c r="K58" s="16">
        <f>(I58-H58)^2/H58</f>
        <v>2.5357016202292386</v>
      </c>
      <c r="L58" s="82">
        <v>0.1112974043824092</v>
      </c>
      <c r="M58" s="37" t="s">
        <v>92</v>
      </c>
      <c r="N58" s="32">
        <f t="shared" si="0"/>
        <v>17.60262929430733</v>
      </c>
      <c r="O58" s="32">
        <v>7</v>
      </c>
      <c r="P58" s="32">
        <v>747</v>
      </c>
      <c r="Q58" s="32">
        <f t="shared" si="1"/>
        <v>6.386304345388849</v>
      </c>
      <c r="R58" s="127">
        <v>0.01150042191658307</v>
      </c>
    </row>
    <row r="59" spans="1:18" ht="22.5">
      <c r="A59" s="15"/>
      <c r="B59" s="16"/>
      <c r="C59" s="16"/>
      <c r="D59" s="16"/>
      <c r="E59" s="16"/>
      <c r="F59" s="81"/>
      <c r="G59" s="80"/>
      <c r="H59" s="16"/>
      <c r="I59" s="16"/>
      <c r="J59" s="16"/>
      <c r="K59" s="16"/>
      <c r="L59" s="82"/>
      <c r="M59" s="18" t="s">
        <v>163</v>
      </c>
      <c r="N59" s="16">
        <f t="shared" si="0"/>
        <v>0.23564430112861218</v>
      </c>
      <c r="O59" s="16">
        <v>1</v>
      </c>
      <c r="P59" s="16">
        <v>10</v>
      </c>
      <c r="Q59" s="16">
        <f t="shared" si="1"/>
        <v>2.479328511654928</v>
      </c>
      <c r="R59" s="128">
        <v>0.11535149073284656</v>
      </c>
    </row>
    <row r="60" spans="1:18" ht="12.75">
      <c r="A60" s="15"/>
      <c r="B60" s="16"/>
      <c r="C60" s="16"/>
      <c r="D60" s="16"/>
      <c r="E60" s="16"/>
      <c r="F60" s="81"/>
      <c r="G60" s="80"/>
      <c r="H60" s="16"/>
      <c r="I60" s="16"/>
      <c r="J60" s="16"/>
      <c r="K60" s="16"/>
      <c r="L60" s="82"/>
      <c r="M60" s="18" t="s">
        <v>218</v>
      </c>
      <c r="N60" s="16">
        <f t="shared" si="0"/>
        <v>0.047128860225722435</v>
      </c>
      <c r="O60" s="16">
        <v>2</v>
      </c>
      <c r="P60" s="16">
        <v>2</v>
      </c>
      <c r="Q60" s="16">
        <f t="shared" si="1"/>
        <v>80.92081307075203</v>
      </c>
      <c r="R60" s="128">
        <v>0</v>
      </c>
    </row>
    <row r="61" spans="1:18" ht="12.75">
      <c r="A61" s="15"/>
      <c r="B61" s="16"/>
      <c r="C61" s="16"/>
      <c r="D61" s="16"/>
      <c r="E61" s="16"/>
      <c r="F61" s="81"/>
      <c r="G61" s="80"/>
      <c r="H61" s="16"/>
      <c r="I61" s="16"/>
      <c r="J61" s="16"/>
      <c r="K61" s="16"/>
      <c r="L61" s="82"/>
      <c r="M61" s="18" t="s">
        <v>93</v>
      </c>
      <c r="N61" s="16">
        <f t="shared" si="0"/>
        <v>2.497829591963289</v>
      </c>
      <c r="O61" s="16">
        <v>1</v>
      </c>
      <c r="P61" s="16">
        <v>106</v>
      </c>
      <c r="Q61" s="16">
        <f t="shared" si="1"/>
        <v>0.8981771589940734</v>
      </c>
      <c r="R61" s="128">
        <v>0.34327095245007355</v>
      </c>
    </row>
    <row r="62" spans="1:18" ht="13.5" thickBot="1">
      <c r="A62" s="19"/>
      <c r="B62" s="20"/>
      <c r="C62" s="20"/>
      <c r="D62" s="20"/>
      <c r="E62" s="20"/>
      <c r="F62" s="120"/>
      <c r="G62" s="121"/>
      <c r="H62" s="20"/>
      <c r="I62" s="20"/>
      <c r="J62" s="20"/>
      <c r="K62" s="20"/>
      <c r="L62" s="122"/>
      <c r="M62" s="39" t="s">
        <v>94</v>
      </c>
      <c r="N62" s="20">
        <f t="shared" si="0"/>
        <v>2.945553764107652</v>
      </c>
      <c r="O62" s="20">
        <v>6</v>
      </c>
      <c r="P62" s="20">
        <v>125</v>
      </c>
      <c r="Q62" s="20">
        <f t="shared" si="1"/>
        <v>3.167364290423442</v>
      </c>
      <c r="R62" s="123">
        <v>0.07512358919319351</v>
      </c>
    </row>
    <row r="63" spans="1:18" ht="22.5">
      <c r="A63" s="25" t="s">
        <v>29</v>
      </c>
      <c r="B63" s="26">
        <f>(190/8063)*D63</f>
        <v>40.46012650378271</v>
      </c>
      <c r="C63" s="26">
        <v>12</v>
      </c>
      <c r="D63" s="26">
        <v>1717</v>
      </c>
      <c r="E63" s="26">
        <f>(C63-B63)^2/B63</f>
        <v>20.019186062989405</v>
      </c>
      <c r="F63" s="132">
        <v>7.666903762970634E-06</v>
      </c>
      <c r="G63" s="117" t="s">
        <v>233</v>
      </c>
      <c r="H63" s="12">
        <f>(190/8063)*J63</f>
        <v>6.739427012278308</v>
      </c>
      <c r="I63" s="12">
        <v>3</v>
      </c>
      <c r="J63" s="12">
        <v>286</v>
      </c>
      <c r="K63" s="12">
        <f>(I63-H63)^2/H63</f>
        <v>2.074852113492883</v>
      </c>
      <c r="L63" s="118">
        <v>0.1497444534373733</v>
      </c>
      <c r="M63" s="14" t="s">
        <v>41</v>
      </c>
      <c r="N63" s="12">
        <f t="shared" si="0"/>
        <v>5.702592087312414</v>
      </c>
      <c r="O63" s="12">
        <v>3</v>
      </c>
      <c r="P63" s="12">
        <v>242</v>
      </c>
      <c r="Q63" s="12">
        <f t="shared" si="1"/>
        <v>1.2808217523841847</v>
      </c>
      <c r="R63" s="133">
        <v>0.25774630032275614</v>
      </c>
    </row>
    <row r="64" spans="1:18" ht="22.5">
      <c r="A64" s="15"/>
      <c r="B64" s="16"/>
      <c r="C64" s="16"/>
      <c r="D64" s="16"/>
      <c r="E64" s="16"/>
      <c r="F64" s="81"/>
      <c r="G64" s="80"/>
      <c r="H64" s="16"/>
      <c r="I64" s="16"/>
      <c r="J64" s="16"/>
      <c r="K64" s="16"/>
      <c r="L64" s="82"/>
      <c r="M64" s="18" t="s">
        <v>39</v>
      </c>
      <c r="N64" s="16">
        <f t="shared" si="0"/>
        <v>5.23130348505519</v>
      </c>
      <c r="O64" s="16">
        <v>3</v>
      </c>
      <c r="P64" s="16">
        <v>222</v>
      </c>
      <c r="Q64" s="16">
        <f t="shared" si="1"/>
        <v>0.9517160028361291</v>
      </c>
      <c r="R64" s="128">
        <v>0.32928288783893767</v>
      </c>
    </row>
    <row r="65" spans="1:18" ht="22.5">
      <c r="A65" s="15"/>
      <c r="B65" s="16"/>
      <c r="C65" s="16"/>
      <c r="D65" s="16"/>
      <c r="E65" s="16"/>
      <c r="F65" s="81"/>
      <c r="G65" s="83" t="s">
        <v>234</v>
      </c>
      <c r="H65" s="32">
        <f>(190/8063)*J65</f>
        <v>37.32605729877217</v>
      </c>
      <c r="I65" s="32">
        <v>10</v>
      </c>
      <c r="J65" s="32">
        <v>1584</v>
      </c>
      <c r="K65" s="32">
        <f>(I65-H65)^2/H65</f>
        <v>20.005150866023634</v>
      </c>
      <c r="L65" s="84">
        <v>7.72338381727078E-06</v>
      </c>
      <c r="M65" s="18" t="s">
        <v>41</v>
      </c>
      <c r="N65" s="16">
        <f t="shared" si="0"/>
        <v>5.702592087312414</v>
      </c>
      <c r="O65" s="16">
        <v>3</v>
      </c>
      <c r="P65" s="16">
        <v>242</v>
      </c>
      <c r="Q65" s="16">
        <f t="shared" si="1"/>
        <v>1.2808217523841847</v>
      </c>
      <c r="R65" s="128">
        <v>0.25774630032275614</v>
      </c>
    </row>
    <row r="66" spans="1:18" ht="22.5">
      <c r="A66" s="15"/>
      <c r="B66" s="16"/>
      <c r="C66" s="16"/>
      <c r="D66" s="16"/>
      <c r="E66" s="16"/>
      <c r="F66" s="81"/>
      <c r="G66" s="80"/>
      <c r="H66" s="16"/>
      <c r="I66" s="16"/>
      <c r="J66" s="16"/>
      <c r="K66" s="16"/>
      <c r="L66" s="82"/>
      <c r="M66" s="37" t="s">
        <v>38</v>
      </c>
      <c r="N66" s="32">
        <f t="shared" si="0"/>
        <v>35.087436438050354</v>
      </c>
      <c r="O66" s="32">
        <v>10</v>
      </c>
      <c r="P66" s="32">
        <v>1489</v>
      </c>
      <c r="Q66" s="32">
        <f t="shared" si="1"/>
        <v>17.937459413554933</v>
      </c>
      <c r="R66" s="127">
        <v>2.2828355526693933E-05</v>
      </c>
    </row>
    <row r="67" spans="1:18" ht="22.5">
      <c r="A67" s="15"/>
      <c r="B67" s="16"/>
      <c r="C67" s="16"/>
      <c r="D67" s="16"/>
      <c r="E67" s="16"/>
      <c r="F67" s="81"/>
      <c r="G67" s="80"/>
      <c r="H67" s="16"/>
      <c r="I67" s="16"/>
      <c r="J67" s="16"/>
      <c r="K67" s="16"/>
      <c r="L67" s="82"/>
      <c r="M67" s="18" t="s">
        <v>34</v>
      </c>
      <c r="N67" s="16">
        <f t="shared" si="0"/>
        <v>7.304973334986977</v>
      </c>
      <c r="O67" s="16">
        <v>4</v>
      </c>
      <c r="P67" s="16">
        <v>310</v>
      </c>
      <c r="Q67" s="16">
        <f t="shared" si="1"/>
        <v>1.4952619597747532</v>
      </c>
      <c r="R67" s="128">
        <v>0.22140182844552292</v>
      </c>
    </row>
    <row r="68" spans="1:18" ht="22.5">
      <c r="A68" s="15"/>
      <c r="B68" s="16"/>
      <c r="C68" s="16"/>
      <c r="D68" s="16"/>
      <c r="E68" s="16"/>
      <c r="F68" s="81"/>
      <c r="G68" s="83" t="s">
        <v>227</v>
      </c>
      <c r="H68" s="32">
        <f>(190/8063)*J68</f>
        <v>36.19496465335483</v>
      </c>
      <c r="I68" s="32">
        <v>10</v>
      </c>
      <c r="J68" s="32">
        <v>1536</v>
      </c>
      <c r="K68" s="32">
        <f>(I68-H68)^2/H68</f>
        <v>18.957779894582902</v>
      </c>
      <c r="L68" s="84">
        <v>1.3364320815334452E-05</v>
      </c>
      <c r="M68" s="37" t="s">
        <v>38</v>
      </c>
      <c r="N68" s="32">
        <f t="shared" si="0"/>
        <v>35.087436438050354</v>
      </c>
      <c r="O68" s="32">
        <v>10</v>
      </c>
      <c r="P68" s="32">
        <v>1489</v>
      </c>
      <c r="Q68" s="32">
        <f t="shared" si="1"/>
        <v>17.937459413554933</v>
      </c>
      <c r="R68" s="127">
        <v>2.2828355526693933E-05</v>
      </c>
    </row>
    <row r="69" spans="1:18" ht="12.75">
      <c r="A69" s="15"/>
      <c r="B69" s="16"/>
      <c r="C69" s="16"/>
      <c r="D69" s="16"/>
      <c r="E69" s="16"/>
      <c r="F69" s="81"/>
      <c r="G69" s="80"/>
      <c r="H69" s="16"/>
      <c r="I69" s="16"/>
      <c r="J69" s="16"/>
      <c r="K69" s="16"/>
      <c r="L69" s="82"/>
      <c r="M69" s="37" t="s">
        <v>37</v>
      </c>
      <c r="N69" s="32">
        <f t="shared" si="0"/>
        <v>28.135929554756295</v>
      </c>
      <c r="O69" s="32">
        <v>6</v>
      </c>
      <c r="P69" s="32">
        <v>1194</v>
      </c>
      <c r="Q69" s="32">
        <f t="shared" si="1"/>
        <v>17.415432331799405</v>
      </c>
      <c r="R69" s="127">
        <v>3.003772813436889E-05</v>
      </c>
    </row>
    <row r="70" spans="1:18" ht="22.5">
      <c r="A70" s="15"/>
      <c r="B70" s="16"/>
      <c r="C70" s="16"/>
      <c r="D70" s="16"/>
      <c r="E70" s="16"/>
      <c r="F70" s="81"/>
      <c r="G70" s="80"/>
      <c r="H70" s="16"/>
      <c r="I70" s="16"/>
      <c r="J70" s="16"/>
      <c r="K70" s="16"/>
      <c r="L70" s="82"/>
      <c r="M70" s="18" t="s">
        <v>33</v>
      </c>
      <c r="N70" s="16">
        <f t="shared" si="0"/>
        <v>6.221009549795362</v>
      </c>
      <c r="O70" s="16">
        <v>4</v>
      </c>
      <c r="P70" s="16">
        <v>264</v>
      </c>
      <c r="Q70" s="16">
        <f t="shared" si="1"/>
        <v>0.7929393743567651</v>
      </c>
      <c r="R70" s="128">
        <v>0.3732128006629829</v>
      </c>
    </row>
    <row r="71" spans="1:18" ht="22.5">
      <c r="A71" s="15"/>
      <c r="B71" s="16"/>
      <c r="C71" s="16"/>
      <c r="D71" s="16"/>
      <c r="E71" s="16"/>
      <c r="F71" s="81"/>
      <c r="G71" s="80" t="s">
        <v>235</v>
      </c>
      <c r="H71" s="16">
        <f aca="true" t="shared" si="2" ref="H71:H123">(190/8063)*J71</f>
        <v>8.059035098598537</v>
      </c>
      <c r="I71" s="16">
        <v>4</v>
      </c>
      <c r="J71" s="16">
        <v>342</v>
      </c>
      <c r="K71" s="16">
        <f aca="true" t="shared" si="3" ref="K71:K123">(I71-H71)^2/H71</f>
        <v>2.044384436856462</v>
      </c>
      <c r="L71" s="82">
        <v>0.152768767212082</v>
      </c>
      <c r="M71" s="18" t="s">
        <v>34</v>
      </c>
      <c r="N71" s="16">
        <f aca="true" t="shared" si="4" ref="N71:N123">(190/8063)*P71</f>
        <v>7.304973334986977</v>
      </c>
      <c r="O71" s="16">
        <v>4</v>
      </c>
      <c r="P71" s="16">
        <v>310</v>
      </c>
      <c r="Q71" s="16">
        <f aca="true" t="shared" si="5" ref="Q71:Q123">(O71-N71)^2/N71</f>
        <v>1.4952619597747532</v>
      </c>
      <c r="R71" s="128">
        <v>0.22140182844552292</v>
      </c>
    </row>
    <row r="72" spans="1:18" ht="22.5">
      <c r="A72" s="15"/>
      <c r="B72" s="16"/>
      <c r="C72" s="16"/>
      <c r="D72" s="16"/>
      <c r="E72" s="16"/>
      <c r="F72" s="81"/>
      <c r="G72" s="80"/>
      <c r="H72" s="16"/>
      <c r="I72" s="16"/>
      <c r="J72" s="16"/>
      <c r="K72" s="16"/>
      <c r="L72" s="82"/>
      <c r="M72" s="18" t="s">
        <v>33</v>
      </c>
      <c r="N72" s="16">
        <f t="shared" si="4"/>
        <v>6.221009549795362</v>
      </c>
      <c r="O72" s="16">
        <v>4</v>
      </c>
      <c r="P72" s="16">
        <v>264</v>
      </c>
      <c r="Q72" s="16">
        <f t="shared" si="5"/>
        <v>0.7929393743567651</v>
      </c>
      <c r="R72" s="128">
        <v>0.3732128006629829</v>
      </c>
    </row>
    <row r="73" spans="1:18" ht="22.5">
      <c r="A73" s="15"/>
      <c r="B73" s="16"/>
      <c r="C73" s="16"/>
      <c r="D73" s="16"/>
      <c r="E73" s="16"/>
      <c r="F73" s="81"/>
      <c r="G73" s="80" t="s">
        <v>236</v>
      </c>
      <c r="H73" s="16">
        <f t="shared" si="2"/>
        <v>0.35346645169291824</v>
      </c>
      <c r="I73" s="16">
        <v>1</v>
      </c>
      <c r="J73" s="16">
        <v>15</v>
      </c>
      <c r="K73" s="16">
        <f t="shared" si="3"/>
        <v>1.1825892587104625</v>
      </c>
      <c r="L73" s="82">
        <v>0.2768295036202185</v>
      </c>
      <c r="M73" s="18" t="s">
        <v>237</v>
      </c>
      <c r="N73" s="16">
        <f t="shared" si="4"/>
        <v>0.23564430112861218</v>
      </c>
      <c r="O73" s="16">
        <v>1</v>
      </c>
      <c r="P73" s="16">
        <v>10</v>
      </c>
      <c r="Q73" s="16">
        <f t="shared" si="5"/>
        <v>2.479328511654928</v>
      </c>
      <c r="R73" s="128">
        <v>0.11535149073284656</v>
      </c>
    </row>
    <row r="74" spans="1:18" ht="12.75">
      <c r="A74" s="15"/>
      <c r="B74" s="16"/>
      <c r="C74" s="16"/>
      <c r="D74" s="16"/>
      <c r="E74" s="16"/>
      <c r="F74" s="81"/>
      <c r="G74" s="80"/>
      <c r="H74" s="16"/>
      <c r="I74" s="16"/>
      <c r="J74" s="16"/>
      <c r="K74" s="16"/>
      <c r="L74" s="82"/>
      <c r="M74" s="34" t="s">
        <v>238</v>
      </c>
      <c r="N74" s="35">
        <f t="shared" si="4"/>
        <v>0.11782215056430609</v>
      </c>
      <c r="O74" s="35">
        <v>1</v>
      </c>
      <c r="P74" s="35">
        <v>5</v>
      </c>
      <c r="Q74" s="35">
        <f t="shared" si="5"/>
        <v>6.605190571616937</v>
      </c>
      <c r="R74" s="131">
        <v>0.010168192069389126</v>
      </c>
    </row>
    <row r="75" spans="1:18" ht="13.5" thickBot="1">
      <c r="A75" s="19"/>
      <c r="B75" s="20"/>
      <c r="C75" s="20"/>
      <c r="D75" s="20"/>
      <c r="E75" s="20"/>
      <c r="F75" s="120"/>
      <c r="G75" s="121" t="s">
        <v>239</v>
      </c>
      <c r="H75" s="20">
        <f t="shared" si="2"/>
        <v>2.4271363016247056</v>
      </c>
      <c r="I75" s="20">
        <v>1</v>
      </c>
      <c r="J75" s="20">
        <v>103</v>
      </c>
      <c r="K75" s="20">
        <f t="shared" si="3"/>
        <v>0.8391444774039596</v>
      </c>
      <c r="L75" s="122">
        <v>0.3596415654867139</v>
      </c>
      <c r="M75" s="39" t="s">
        <v>46</v>
      </c>
      <c r="N75" s="20">
        <f t="shared" si="4"/>
        <v>0.7304973334986977</v>
      </c>
      <c r="O75" s="20">
        <v>1</v>
      </c>
      <c r="P75" s="20">
        <v>31</v>
      </c>
      <c r="Q75" s="20">
        <f t="shared" si="5"/>
        <v>0.0994277239910577</v>
      </c>
      <c r="R75" s="123">
        <v>0.7525174713385014</v>
      </c>
    </row>
    <row r="76" spans="1:18" ht="22.5">
      <c r="A76" s="25" t="s">
        <v>98</v>
      </c>
      <c r="B76" s="26">
        <f>(190/8063)*D76</f>
        <v>43.499937988341806</v>
      </c>
      <c r="C76" s="26">
        <v>14</v>
      </c>
      <c r="D76" s="26">
        <v>1846</v>
      </c>
      <c r="E76" s="26">
        <f>(C76-B76)^2/B76</f>
        <v>20.005691537979715</v>
      </c>
      <c r="F76" s="132">
        <v>7.721200351085145E-06</v>
      </c>
      <c r="G76" s="117" t="s">
        <v>240</v>
      </c>
      <c r="H76" s="12">
        <f t="shared" si="2"/>
        <v>0.9897060647401712</v>
      </c>
      <c r="I76" s="12">
        <v>1</v>
      </c>
      <c r="J76" s="12">
        <v>42</v>
      </c>
      <c r="K76" s="12">
        <f t="shared" si="3"/>
        <v>0.00010706724643681537</v>
      </c>
      <c r="L76" s="118">
        <v>0.9917441816497683</v>
      </c>
      <c r="M76" s="14" t="s">
        <v>159</v>
      </c>
      <c r="N76" s="12">
        <f t="shared" si="4"/>
        <v>0.541981892595808</v>
      </c>
      <c r="O76" s="12">
        <v>1</v>
      </c>
      <c r="P76" s="12">
        <v>23</v>
      </c>
      <c r="Q76" s="12">
        <f t="shared" si="5"/>
        <v>0.3870619841289889</v>
      </c>
      <c r="R76" s="133">
        <v>0.5338478046292845</v>
      </c>
    </row>
    <row r="77" spans="1:18" ht="22.5">
      <c r="A77" s="15"/>
      <c r="B77" s="16"/>
      <c r="C77" s="16"/>
      <c r="D77" s="16"/>
      <c r="E77" s="16"/>
      <c r="F77" s="81"/>
      <c r="G77" s="80"/>
      <c r="H77" s="16"/>
      <c r="I77" s="16"/>
      <c r="J77" s="16"/>
      <c r="K77" s="16"/>
      <c r="L77" s="82"/>
      <c r="M77" s="34" t="s">
        <v>221</v>
      </c>
      <c r="N77" s="35">
        <f t="shared" si="4"/>
        <v>0.09425772045144487</v>
      </c>
      <c r="O77" s="35">
        <v>1</v>
      </c>
      <c r="P77" s="35">
        <v>4</v>
      </c>
      <c r="Q77" s="35">
        <f t="shared" si="5"/>
        <v>8.703468246767233</v>
      </c>
      <c r="R77" s="131">
        <v>0.003176051836057958</v>
      </c>
    </row>
    <row r="78" spans="1:18" ht="12.75">
      <c r="A78" s="15"/>
      <c r="B78" s="16"/>
      <c r="C78" s="16"/>
      <c r="D78" s="16"/>
      <c r="E78" s="16"/>
      <c r="F78" s="81"/>
      <c r="G78" s="80" t="s">
        <v>239</v>
      </c>
      <c r="H78" s="16">
        <f t="shared" si="2"/>
        <v>2.4271363016247056</v>
      </c>
      <c r="I78" s="16">
        <v>1</v>
      </c>
      <c r="J78" s="16">
        <v>103</v>
      </c>
      <c r="K78" s="16">
        <f t="shared" si="3"/>
        <v>0.8391444774039596</v>
      </c>
      <c r="L78" s="82">
        <v>0.3596415654867139</v>
      </c>
      <c r="M78" s="18" t="s">
        <v>46</v>
      </c>
      <c r="N78" s="16">
        <f t="shared" si="4"/>
        <v>0.7304973334986977</v>
      </c>
      <c r="O78" s="16">
        <v>1</v>
      </c>
      <c r="P78" s="16">
        <v>31</v>
      </c>
      <c r="Q78" s="16">
        <f t="shared" si="5"/>
        <v>0.0994277239910577</v>
      </c>
      <c r="R78" s="128">
        <v>0.7525174713385014</v>
      </c>
    </row>
    <row r="79" spans="1:18" ht="22.5">
      <c r="A79" s="15"/>
      <c r="B79" s="16"/>
      <c r="C79" s="16"/>
      <c r="D79" s="16"/>
      <c r="E79" s="16"/>
      <c r="F79" s="81"/>
      <c r="G79" s="83" t="s">
        <v>241</v>
      </c>
      <c r="H79" s="32">
        <f t="shared" si="2"/>
        <v>18.309562197693165</v>
      </c>
      <c r="I79" s="32">
        <v>5</v>
      </c>
      <c r="J79" s="32">
        <v>777</v>
      </c>
      <c r="K79" s="32">
        <f t="shared" si="3"/>
        <v>9.674968957836766</v>
      </c>
      <c r="L79" s="84">
        <v>0.0018679542623005752</v>
      </c>
      <c r="M79" s="37" t="s">
        <v>101</v>
      </c>
      <c r="N79" s="32">
        <f t="shared" si="4"/>
        <v>14.986977551779734</v>
      </c>
      <c r="O79" s="32">
        <v>4</v>
      </c>
      <c r="P79" s="32">
        <v>636</v>
      </c>
      <c r="Q79" s="32">
        <f t="shared" si="5"/>
        <v>8.054571063861827</v>
      </c>
      <c r="R79" s="127">
        <v>0.00453889879265601</v>
      </c>
    </row>
    <row r="80" spans="1:18" ht="22.5">
      <c r="A80" s="15"/>
      <c r="B80" s="16"/>
      <c r="C80" s="16"/>
      <c r="D80" s="16"/>
      <c r="E80" s="16"/>
      <c r="F80" s="81"/>
      <c r="G80" s="80"/>
      <c r="H80" s="16"/>
      <c r="I80" s="16"/>
      <c r="J80" s="16"/>
      <c r="K80" s="16"/>
      <c r="L80" s="82"/>
      <c r="M80" s="18" t="s">
        <v>100</v>
      </c>
      <c r="N80" s="16">
        <f t="shared" si="4"/>
        <v>3.016247054446236</v>
      </c>
      <c r="O80" s="16">
        <v>1</v>
      </c>
      <c r="P80" s="16">
        <v>128</v>
      </c>
      <c r="Q80" s="16">
        <f t="shared" si="5"/>
        <v>1.3477848833936041</v>
      </c>
      <c r="R80" s="128">
        <v>0.24566574012507947</v>
      </c>
    </row>
    <row r="81" spans="1:18" ht="12.75">
      <c r="A81" s="15"/>
      <c r="B81" s="16"/>
      <c r="C81" s="16"/>
      <c r="D81" s="16"/>
      <c r="E81" s="16"/>
      <c r="F81" s="81"/>
      <c r="G81" s="83" t="s">
        <v>242</v>
      </c>
      <c r="H81" s="32">
        <f t="shared" si="2"/>
        <v>15.316879573359792</v>
      </c>
      <c r="I81" s="32">
        <v>3</v>
      </c>
      <c r="J81" s="32">
        <v>650</v>
      </c>
      <c r="K81" s="32">
        <f t="shared" si="3"/>
        <v>9.904466617894204</v>
      </c>
      <c r="L81" s="84">
        <v>0.0016487810837406691</v>
      </c>
      <c r="M81" s="18" t="s">
        <v>157</v>
      </c>
      <c r="N81" s="16">
        <f t="shared" si="4"/>
        <v>4.64219273223366</v>
      </c>
      <c r="O81" s="16">
        <v>2</v>
      </c>
      <c r="P81" s="16">
        <v>197</v>
      </c>
      <c r="Q81" s="16">
        <f t="shared" si="5"/>
        <v>1.503854500868445</v>
      </c>
      <c r="R81" s="128">
        <v>0.2200792351886104</v>
      </c>
    </row>
    <row r="82" spans="1:18" ht="12.75">
      <c r="A82" s="15"/>
      <c r="B82" s="16"/>
      <c r="C82" s="16"/>
      <c r="D82" s="16"/>
      <c r="E82" s="16"/>
      <c r="F82" s="81"/>
      <c r="G82" s="80"/>
      <c r="H82" s="16"/>
      <c r="I82" s="16"/>
      <c r="J82" s="16"/>
      <c r="K82" s="16"/>
      <c r="L82" s="82"/>
      <c r="M82" s="37" t="s">
        <v>65</v>
      </c>
      <c r="N82" s="32">
        <f t="shared" si="4"/>
        <v>10.25052709909463</v>
      </c>
      <c r="O82" s="32">
        <v>2</v>
      </c>
      <c r="P82" s="32">
        <v>435</v>
      </c>
      <c r="Q82" s="32">
        <f t="shared" si="5"/>
        <v>6.640750934545324</v>
      </c>
      <c r="R82" s="127">
        <v>0.009967191241516127</v>
      </c>
    </row>
    <row r="83" spans="1:18" ht="22.5">
      <c r="A83" s="15"/>
      <c r="B83" s="16"/>
      <c r="C83" s="16"/>
      <c r="D83" s="16"/>
      <c r="E83" s="16"/>
      <c r="F83" s="81"/>
      <c r="G83" s="80"/>
      <c r="H83" s="16"/>
      <c r="I83" s="16"/>
      <c r="J83" s="16"/>
      <c r="K83" s="16"/>
      <c r="L83" s="82"/>
      <c r="M83" s="18" t="s">
        <v>69</v>
      </c>
      <c r="N83" s="16">
        <f t="shared" si="4"/>
        <v>2.9691181942205134</v>
      </c>
      <c r="O83" s="16">
        <v>1</v>
      </c>
      <c r="P83" s="16">
        <v>126</v>
      </c>
      <c r="Q83" s="16">
        <f t="shared" si="5"/>
        <v>1.3059185283892685</v>
      </c>
      <c r="R83" s="128">
        <v>0.25313495980213485</v>
      </c>
    </row>
    <row r="84" spans="1:18" ht="22.5">
      <c r="A84" s="15"/>
      <c r="B84" s="16"/>
      <c r="C84" s="16"/>
      <c r="D84" s="16"/>
      <c r="E84" s="16"/>
      <c r="F84" s="81"/>
      <c r="G84" s="83" t="s">
        <v>243</v>
      </c>
      <c r="H84" s="32">
        <f t="shared" si="2"/>
        <v>10.486171400223242</v>
      </c>
      <c r="I84" s="32">
        <v>2</v>
      </c>
      <c r="J84" s="32">
        <v>445</v>
      </c>
      <c r="K84" s="32">
        <f t="shared" si="3"/>
        <v>6.867626160719989</v>
      </c>
      <c r="L84" s="84">
        <v>0.008777116518266959</v>
      </c>
      <c r="M84" s="37" t="s">
        <v>111</v>
      </c>
      <c r="N84" s="32">
        <f t="shared" si="4"/>
        <v>10.25052709909463</v>
      </c>
      <c r="O84" s="32">
        <v>2</v>
      </c>
      <c r="P84" s="32">
        <v>435</v>
      </c>
      <c r="Q84" s="32">
        <f t="shared" si="5"/>
        <v>6.640750934545324</v>
      </c>
      <c r="R84" s="127">
        <v>0.009967191241516127</v>
      </c>
    </row>
    <row r="85" spans="1:18" ht="12.75">
      <c r="A85" s="15"/>
      <c r="B85" s="16"/>
      <c r="C85" s="16"/>
      <c r="D85" s="16"/>
      <c r="E85" s="16"/>
      <c r="F85" s="81"/>
      <c r="G85" s="83" t="s">
        <v>244</v>
      </c>
      <c r="H85" s="32">
        <f t="shared" si="2"/>
        <v>18.56877092893464</v>
      </c>
      <c r="I85" s="32">
        <v>3</v>
      </c>
      <c r="J85" s="32">
        <v>788</v>
      </c>
      <c r="K85" s="32">
        <f t="shared" si="3"/>
        <v>13.053455673791706</v>
      </c>
      <c r="L85" s="84">
        <v>0.00030272534332609347</v>
      </c>
      <c r="M85" s="18" t="s">
        <v>104</v>
      </c>
      <c r="N85" s="16">
        <f t="shared" si="4"/>
        <v>5.2548679151680515</v>
      </c>
      <c r="O85" s="16">
        <v>1</v>
      </c>
      <c r="P85" s="16">
        <v>223</v>
      </c>
      <c r="Q85" s="16">
        <f t="shared" si="5"/>
        <v>3.4451676555503976</v>
      </c>
      <c r="R85" s="128">
        <v>0.06343698530988218</v>
      </c>
    </row>
    <row r="86" spans="1:18" ht="12.75">
      <c r="A86" s="15"/>
      <c r="B86" s="16"/>
      <c r="C86" s="16"/>
      <c r="D86" s="16"/>
      <c r="E86" s="16"/>
      <c r="F86" s="81"/>
      <c r="G86" s="80"/>
      <c r="H86" s="16"/>
      <c r="I86" s="16"/>
      <c r="J86" s="16"/>
      <c r="K86" s="16"/>
      <c r="L86" s="82"/>
      <c r="M86" s="37" t="s">
        <v>105</v>
      </c>
      <c r="N86" s="32">
        <f t="shared" si="4"/>
        <v>11.381619744511967</v>
      </c>
      <c r="O86" s="32">
        <v>2</v>
      </c>
      <c r="P86" s="32">
        <v>483</v>
      </c>
      <c r="Q86" s="32">
        <f t="shared" si="5"/>
        <v>7.733063571470669</v>
      </c>
      <c r="R86" s="127">
        <v>0.005421867798775293</v>
      </c>
    </row>
    <row r="87" spans="1:18" ht="22.5">
      <c r="A87" s="15"/>
      <c r="B87" s="16"/>
      <c r="C87" s="16"/>
      <c r="D87" s="16"/>
      <c r="E87" s="16"/>
      <c r="F87" s="81"/>
      <c r="G87" s="83" t="s">
        <v>245</v>
      </c>
      <c r="H87" s="32">
        <f t="shared" si="2"/>
        <v>7.752697507131341</v>
      </c>
      <c r="I87" s="32">
        <v>1</v>
      </c>
      <c r="J87" s="32">
        <v>329</v>
      </c>
      <c r="K87" s="32">
        <f t="shared" si="3"/>
        <v>5.881684869153418</v>
      </c>
      <c r="L87" s="84">
        <v>0.01529917474508491</v>
      </c>
      <c r="M87" s="37" t="s">
        <v>113</v>
      </c>
      <c r="N87" s="32">
        <f t="shared" si="4"/>
        <v>7.705568646905618</v>
      </c>
      <c r="O87" s="32">
        <v>1</v>
      </c>
      <c r="P87" s="32">
        <v>327</v>
      </c>
      <c r="Q87" s="32">
        <f t="shared" si="5"/>
        <v>5.8353449224568825</v>
      </c>
      <c r="R87" s="127">
        <v>0.015707329973142614</v>
      </c>
    </row>
    <row r="88" spans="1:18" ht="12.75">
      <c r="A88" s="15"/>
      <c r="B88" s="16"/>
      <c r="C88" s="16"/>
      <c r="D88" s="16"/>
      <c r="E88" s="16"/>
      <c r="F88" s="81"/>
      <c r="G88" s="83" t="s">
        <v>246</v>
      </c>
      <c r="H88" s="32">
        <f t="shared" si="2"/>
        <v>19.959072305593452</v>
      </c>
      <c r="I88" s="32">
        <v>4</v>
      </c>
      <c r="J88" s="32">
        <v>847</v>
      </c>
      <c r="K88" s="32">
        <f t="shared" si="3"/>
        <v>12.760712770391812</v>
      </c>
      <c r="L88" s="84">
        <v>0.0003539759837640766</v>
      </c>
      <c r="M88" s="37" t="s">
        <v>105</v>
      </c>
      <c r="N88" s="32">
        <f t="shared" si="4"/>
        <v>11.381619744511967</v>
      </c>
      <c r="O88" s="32">
        <v>2</v>
      </c>
      <c r="P88" s="32">
        <v>483</v>
      </c>
      <c r="Q88" s="32">
        <f t="shared" si="5"/>
        <v>7.733063571470669</v>
      </c>
      <c r="R88" s="127">
        <v>0.005421867798775293</v>
      </c>
    </row>
    <row r="89" spans="1:18" ht="12.75">
      <c r="A89" s="15"/>
      <c r="B89" s="16"/>
      <c r="C89" s="16"/>
      <c r="D89" s="16"/>
      <c r="E89" s="16"/>
      <c r="F89" s="81"/>
      <c r="G89" s="80"/>
      <c r="H89" s="16"/>
      <c r="I89" s="16"/>
      <c r="J89" s="16"/>
      <c r="K89" s="16"/>
      <c r="L89" s="82"/>
      <c r="M89" s="37" t="s">
        <v>117</v>
      </c>
      <c r="N89" s="32">
        <f t="shared" si="4"/>
        <v>10.533300260448964</v>
      </c>
      <c r="O89" s="32">
        <v>3</v>
      </c>
      <c r="P89" s="32">
        <v>447</v>
      </c>
      <c r="Q89" s="32">
        <f t="shared" si="5"/>
        <v>5.387733322971041</v>
      </c>
      <c r="R89" s="127">
        <v>0.020278796118958886</v>
      </c>
    </row>
    <row r="90" spans="1:18" ht="22.5">
      <c r="A90" s="15"/>
      <c r="B90" s="16"/>
      <c r="C90" s="16"/>
      <c r="D90" s="16"/>
      <c r="E90" s="16"/>
      <c r="F90" s="81"/>
      <c r="G90" s="80"/>
      <c r="H90" s="16"/>
      <c r="I90" s="16"/>
      <c r="J90" s="16"/>
      <c r="K90" s="16"/>
      <c r="L90" s="82"/>
      <c r="M90" s="18" t="s">
        <v>176</v>
      </c>
      <c r="N90" s="16">
        <f t="shared" si="4"/>
        <v>1.296043656207367</v>
      </c>
      <c r="O90" s="16">
        <v>1</v>
      </c>
      <c r="P90" s="16">
        <v>55</v>
      </c>
      <c r="Q90" s="16">
        <f t="shared" si="5"/>
        <v>0.06762260357578803</v>
      </c>
      <c r="R90" s="128">
        <v>0.7948302458697017</v>
      </c>
    </row>
    <row r="91" spans="1:18" ht="22.5">
      <c r="A91" s="15"/>
      <c r="B91" s="16"/>
      <c r="C91" s="16"/>
      <c r="D91" s="16"/>
      <c r="E91" s="16"/>
      <c r="F91" s="81"/>
      <c r="G91" s="80"/>
      <c r="H91" s="16"/>
      <c r="I91" s="16"/>
      <c r="J91" s="16"/>
      <c r="K91" s="16"/>
      <c r="L91" s="82"/>
      <c r="M91" s="18" t="s">
        <v>119</v>
      </c>
      <c r="N91" s="16">
        <f t="shared" si="4"/>
        <v>3.9352598288478235</v>
      </c>
      <c r="O91" s="16">
        <v>1</v>
      </c>
      <c r="P91" s="16">
        <v>167</v>
      </c>
      <c r="Q91" s="16">
        <f t="shared" si="5"/>
        <v>2.1893726558254474</v>
      </c>
      <c r="R91" s="128">
        <v>0.13896590562350453</v>
      </c>
    </row>
    <row r="92" spans="1:18" ht="12.75">
      <c r="A92" s="15"/>
      <c r="B92" s="16"/>
      <c r="C92" s="16"/>
      <c r="D92" s="16"/>
      <c r="E92" s="16"/>
      <c r="F92" s="81"/>
      <c r="G92" s="80"/>
      <c r="H92" s="16"/>
      <c r="I92" s="16"/>
      <c r="J92" s="16"/>
      <c r="K92" s="16"/>
      <c r="L92" s="82"/>
      <c r="M92" s="18" t="s">
        <v>118</v>
      </c>
      <c r="N92" s="16">
        <f t="shared" si="4"/>
        <v>3.110504774897681</v>
      </c>
      <c r="O92" s="16">
        <v>1</v>
      </c>
      <c r="P92" s="16">
        <v>132</v>
      </c>
      <c r="Q92" s="16">
        <f t="shared" si="5"/>
        <v>1.4319960029678562</v>
      </c>
      <c r="R92" s="128">
        <v>0.23143896580057055</v>
      </c>
    </row>
    <row r="93" spans="1:18" ht="12.75">
      <c r="A93" s="15"/>
      <c r="B93" s="16"/>
      <c r="C93" s="16"/>
      <c r="D93" s="16"/>
      <c r="E93" s="16"/>
      <c r="F93" s="81"/>
      <c r="G93" s="83" t="s">
        <v>247</v>
      </c>
      <c r="H93" s="32">
        <f t="shared" si="2"/>
        <v>10.014882797966017</v>
      </c>
      <c r="I93" s="32">
        <v>1</v>
      </c>
      <c r="J93" s="32">
        <v>425</v>
      </c>
      <c r="K93" s="32">
        <f t="shared" si="3"/>
        <v>8.114734191154872</v>
      </c>
      <c r="L93" s="84">
        <v>0.004390691030667915</v>
      </c>
      <c r="M93" s="18" t="s">
        <v>118</v>
      </c>
      <c r="N93" s="16">
        <f t="shared" si="4"/>
        <v>3.110504774897681</v>
      </c>
      <c r="O93" s="16">
        <v>1</v>
      </c>
      <c r="P93" s="16">
        <v>132</v>
      </c>
      <c r="Q93" s="16">
        <f t="shared" si="5"/>
        <v>1.4319960029678562</v>
      </c>
      <c r="R93" s="128">
        <v>0.23143896580057055</v>
      </c>
    </row>
    <row r="94" spans="1:18" ht="22.5">
      <c r="A94" s="15"/>
      <c r="B94" s="16"/>
      <c r="C94" s="16"/>
      <c r="D94" s="16"/>
      <c r="E94" s="16"/>
      <c r="F94" s="81"/>
      <c r="G94" s="80"/>
      <c r="H94" s="16"/>
      <c r="I94" s="16"/>
      <c r="J94" s="16"/>
      <c r="K94" s="16"/>
      <c r="L94" s="82"/>
      <c r="M94" s="87" t="s">
        <v>122</v>
      </c>
      <c r="N94" s="16">
        <f t="shared" si="4"/>
        <v>5.60833436686097</v>
      </c>
      <c r="O94" s="16">
        <v>1</v>
      </c>
      <c r="P94" s="16">
        <v>238</v>
      </c>
      <c r="Q94" s="16">
        <f t="shared" si="5"/>
        <v>3.7866404261267816</v>
      </c>
      <c r="R94" s="128">
        <v>0.0516632456028403</v>
      </c>
    </row>
    <row r="95" spans="1:18" ht="12.75">
      <c r="A95" s="15"/>
      <c r="B95" s="16"/>
      <c r="C95" s="16"/>
      <c r="D95" s="16"/>
      <c r="E95" s="16"/>
      <c r="F95" s="81"/>
      <c r="G95" s="83" t="s">
        <v>248</v>
      </c>
      <c r="H95" s="32">
        <f t="shared" si="2"/>
        <v>10.014882797966017</v>
      </c>
      <c r="I95" s="32">
        <v>1</v>
      </c>
      <c r="J95" s="32">
        <v>425</v>
      </c>
      <c r="K95" s="32">
        <f t="shared" si="3"/>
        <v>8.114734191154872</v>
      </c>
      <c r="L95" s="84">
        <v>0.004390691030667915</v>
      </c>
      <c r="M95" s="18" t="s">
        <v>169</v>
      </c>
      <c r="N95" s="16">
        <f t="shared" si="4"/>
        <v>0</v>
      </c>
      <c r="O95" s="16"/>
      <c r="P95" s="16"/>
      <c r="Q95" s="16" t="e">
        <f t="shared" si="5"/>
        <v>#DIV/0!</v>
      </c>
      <c r="R95" s="128"/>
    </row>
    <row r="96" spans="1:18" ht="12.75">
      <c r="A96" s="15"/>
      <c r="B96" s="16"/>
      <c r="C96" s="16"/>
      <c r="D96" s="16"/>
      <c r="E96" s="16"/>
      <c r="F96" s="81"/>
      <c r="G96" s="80" t="s">
        <v>249</v>
      </c>
      <c r="H96" s="16">
        <f t="shared" si="2"/>
        <v>11.145975443383357</v>
      </c>
      <c r="I96" s="16">
        <v>5</v>
      </c>
      <c r="J96" s="16">
        <v>473</v>
      </c>
      <c r="K96" s="16">
        <f t="shared" si="3"/>
        <v>3.388937499686906</v>
      </c>
      <c r="L96" s="82">
        <v>0.06563523152976725</v>
      </c>
      <c r="M96" s="18" t="s">
        <v>136</v>
      </c>
      <c r="N96" s="16">
        <f t="shared" si="4"/>
        <v>5.6318987969738314</v>
      </c>
      <c r="O96" s="16">
        <v>2</v>
      </c>
      <c r="P96" s="16">
        <v>239</v>
      </c>
      <c r="Q96" s="16">
        <f t="shared" si="5"/>
        <v>2.342138832208361</v>
      </c>
      <c r="R96" s="128">
        <v>0.12591656320383127</v>
      </c>
    </row>
    <row r="97" spans="1:18" ht="13.5" thickBot="1">
      <c r="A97" s="19"/>
      <c r="B97" s="20"/>
      <c r="C97" s="20"/>
      <c r="D97" s="20"/>
      <c r="E97" s="20"/>
      <c r="F97" s="120"/>
      <c r="G97" s="121"/>
      <c r="H97" s="20"/>
      <c r="I97" s="20"/>
      <c r="J97" s="20"/>
      <c r="K97" s="20"/>
      <c r="L97" s="122"/>
      <c r="M97" s="39" t="s">
        <v>135</v>
      </c>
      <c r="N97" s="20">
        <f t="shared" si="4"/>
        <v>6.550911571375418</v>
      </c>
      <c r="O97" s="20">
        <v>3</v>
      </c>
      <c r="P97" s="20">
        <v>278</v>
      </c>
      <c r="Q97" s="20">
        <f t="shared" si="5"/>
        <v>1.9247661719055207</v>
      </c>
      <c r="R97" s="123">
        <v>0.16533219122806309</v>
      </c>
    </row>
    <row r="98" spans="1:18" ht="12.75">
      <c r="A98" s="25" t="s">
        <v>145</v>
      </c>
      <c r="B98" s="26">
        <f>(190/8063)*D98</f>
        <v>13.243209723428004</v>
      </c>
      <c r="C98" s="26">
        <v>6</v>
      </c>
      <c r="D98" s="26">
        <v>562</v>
      </c>
      <c r="E98" s="26">
        <f>(C98-B98)^2/B98</f>
        <v>3.961583950811409</v>
      </c>
      <c r="F98" s="132">
        <v>0.046549882020262556</v>
      </c>
      <c r="G98" s="117" t="s">
        <v>250</v>
      </c>
      <c r="H98" s="12">
        <f t="shared" si="2"/>
        <v>1.720203398238869</v>
      </c>
      <c r="I98" s="12">
        <v>1</v>
      </c>
      <c r="J98" s="12">
        <v>73</v>
      </c>
      <c r="K98" s="12">
        <f t="shared" si="3"/>
        <v>0.301530002420556</v>
      </c>
      <c r="L98" s="118">
        <v>0.582924833073325</v>
      </c>
      <c r="M98" s="14" t="s">
        <v>251</v>
      </c>
      <c r="N98" s="12">
        <f t="shared" si="4"/>
        <v>0.30633759146719586</v>
      </c>
      <c r="O98" s="12">
        <v>1</v>
      </c>
      <c r="P98" s="12">
        <v>13</v>
      </c>
      <c r="Q98" s="12">
        <f t="shared" si="5"/>
        <v>1.570710061102823</v>
      </c>
      <c r="R98" s="133">
        <v>0.21010392560732438</v>
      </c>
    </row>
    <row r="99" spans="1:18" ht="12.75">
      <c r="A99" s="15"/>
      <c r="B99" s="16"/>
      <c r="C99" s="16"/>
      <c r="D99" s="16"/>
      <c r="E99" s="16"/>
      <c r="F99" s="81"/>
      <c r="G99" s="80"/>
      <c r="H99" s="16"/>
      <c r="I99" s="16"/>
      <c r="J99" s="16"/>
      <c r="K99" s="16"/>
      <c r="L99" s="82"/>
      <c r="M99" s="18" t="s">
        <v>142</v>
      </c>
      <c r="N99" s="16">
        <f t="shared" si="4"/>
        <v>1.6495101079002852</v>
      </c>
      <c r="O99" s="16">
        <v>1</v>
      </c>
      <c r="P99" s="16">
        <v>70</v>
      </c>
      <c r="Q99" s="16">
        <f t="shared" si="5"/>
        <v>0.2557507094040446</v>
      </c>
      <c r="R99" s="128">
        <v>0.6130546209123651</v>
      </c>
    </row>
    <row r="100" spans="1:18" ht="12.75">
      <c r="A100" s="15"/>
      <c r="B100" s="16"/>
      <c r="C100" s="16"/>
      <c r="D100" s="16"/>
      <c r="E100" s="16"/>
      <c r="F100" s="81"/>
      <c r="G100" s="80" t="s">
        <v>236</v>
      </c>
      <c r="H100" s="16">
        <f t="shared" si="2"/>
        <v>0.35346645169291824</v>
      </c>
      <c r="I100" s="16">
        <v>1</v>
      </c>
      <c r="J100" s="16">
        <v>15</v>
      </c>
      <c r="K100" s="16">
        <f t="shared" si="3"/>
        <v>1.1825892587104625</v>
      </c>
      <c r="L100" s="82">
        <v>0.2768295036202185</v>
      </c>
      <c r="M100" s="34" t="s">
        <v>238</v>
      </c>
      <c r="N100" s="35">
        <f t="shared" si="4"/>
        <v>0.11782215056430609</v>
      </c>
      <c r="O100" s="35">
        <v>1</v>
      </c>
      <c r="P100" s="35">
        <v>5</v>
      </c>
      <c r="Q100" s="35">
        <f t="shared" si="5"/>
        <v>6.605190571616937</v>
      </c>
      <c r="R100" s="131">
        <v>0.010168192069389126</v>
      </c>
    </row>
    <row r="101" spans="1:18" ht="22.5">
      <c r="A101" s="15"/>
      <c r="B101" s="16"/>
      <c r="C101" s="16"/>
      <c r="D101" s="16"/>
      <c r="E101" s="16"/>
      <c r="F101" s="81"/>
      <c r="G101" s="80"/>
      <c r="H101" s="16"/>
      <c r="I101" s="16"/>
      <c r="J101" s="16"/>
      <c r="K101" s="16"/>
      <c r="L101" s="82"/>
      <c r="M101" s="18" t="s">
        <v>237</v>
      </c>
      <c r="N101" s="16">
        <f t="shared" si="4"/>
        <v>0.23564430112861218</v>
      </c>
      <c r="O101" s="16">
        <v>1</v>
      </c>
      <c r="P101" s="16">
        <v>10</v>
      </c>
      <c r="Q101" s="16">
        <f t="shared" si="5"/>
        <v>2.479328511654928</v>
      </c>
      <c r="R101" s="128">
        <v>0.11535149073284656</v>
      </c>
    </row>
    <row r="102" spans="1:18" ht="12.75">
      <c r="A102" s="15"/>
      <c r="B102" s="16"/>
      <c r="C102" s="16"/>
      <c r="D102" s="16"/>
      <c r="E102" s="16"/>
      <c r="F102" s="81"/>
      <c r="G102" s="80" t="s">
        <v>252</v>
      </c>
      <c r="H102" s="16">
        <f t="shared" si="2"/>
        <v>1.9558476993674812</v>
      </c>
      <c r="I102" s="16">
        <v>1</v>
      </c>
      <c r="J102" s="16">
        <v>83</v>
      </c>
      <c r="K102" s="16">
        <f t="shared" si="3"/>
        <v>0.46713495364776014</v>
      </c>
      <c r="L102" s="82">
        <v>0.49430818480353966</v>
      </c>
      <c r="M102" s="18" t="s">
        <v>151</v>
      </c>
      <c r="N102" s="16">
        <f t="shared" si="4"/>
        <v>0.8718839141758651</v>
      </c>
      <c r="O102" s="16">
        <v>1</v>
      </c>
      <c r="P102" s="16">
        <v>37</v>
      </c>
      <c r="Q102" s="16">
        <f t="shared" si="5"/>
        <v>0.018825592696490943</v>
      </c>
      <c r="R102" s="128">
        <v>0.8908676615078504</v>
      </c>
    </row>
    <row r="103" spans="1:18" ht="12.75">
      <c r="A103" s="15"/>
      <c r="B103" s="16"/>
      <c r="C103" s="16"/>
      <c r="D103" s="16"/>
      <c r="E103" s="16"/>
      <c r="F103" s="81"/>
      <c r="G103" s="80"/>
      <c r="H103" s="16"/>
      <c r="I103" s="16"/>
      <c r="J103" s="16"/>
      <c r="K103" s="16"/>
      <c r="L103" s="82"/>
      <c r="M103" s="18" t="s">
        <v>150</v>
      </c>
      <c r="N103" s="16">
        <f t="shared" si="4"/>
        <v>1.3431725164330894</v>
      </c>
      <c r="O103" s="16">
        <v>1</v>
      </c>
      <c r="P103" s="16">
        <v>57</v>
      </c>
      <c r="Q103" s="16">
        <f t="shared" si="5"/>
        <v>0.08767851827981149</v>
      </c>
      <c r="R103" s="128">
        <v>0.7671494482474659</v>
      </c>
    </row>
    <row r="104" spans="1:18" ht="12.75">
      <c r="A104" s="15"/>
      <c r="B104" s="16"/>
      <c r="C104" s="16"/>
      <c r="D104" s="16"/>
      <c r="E104" s="16"/>
      <c r="F104" s="81"/>
      <c r="G104" s="80" t="s">
        <v>253</v>
      </c>
      <c r="H104" s="16">
        <f t="shared" si="2"/>
        <v>1.6495101079002852</v>
      </c>
      <c r="I104" s="16">
        <v>3</v>
      </c>
      <c r="J104" s="16">
        <v>70</v>
      </c>
      <c r="K104" s="16">
        <f t="shared" si="3"/>
        <v>1.10567552143412</v>
      </c>
      <c r="L104" s="82">
        <v>0.293023929891139</v>
      </c>
      <c r="M104" s="18" t="s">
        <v>148</v>
      </c>
      <c r="N104" s="16">
        <f t="shared" si="4"/>
        <v>1.625945677787424</v>
      </c>
      <c r="O104" s="16">
        <v>3</v>
      </c>
      <c r="P104" s="16">
        <v>69</v>
      </c>
      <c r="Q104" s="16">
        <f t="shared" si="5"/>
        <v>1.1611859523869665</v>
      </c>
      <c r="R104" s="128">
        <v>0.2812197201701928</v>
      </c>
    </row>
    <row r="105" spans="1:18" ht="12.75">
      <c r="A105" s="15"/>
      <c r="B105" s="16"/>
      <c r="C105" s="16"/>
      <c r="D105" s="16"/>
      <c r="E105" s="16"/>
      <c r="F105" s="81"/>
      <c r="G105" s="80" t="s">
        <v>254</v>
      </c>
      <c r="H105" s="16">
        <f t="shared" si="2"/>
        <v>0.541981892595808</v>
      </c>
      <c r="I105" s="16">
        <v>1</v>
      </c>
      <c r="J105" s="16">
        <v>23</v>
      </c>
      <c r="K105" s="16">
        <f t="shared" si="3"/>
        <v>0.3870619841289889</v>
      </c>
      <c r="L105" s="82">
        <v>0.5338478046292845</v>
      </c>
      <c r="M105" s="18" t="s">
        <v>166</v>
      </c>
      <c r="N105" s="16">
        <f t="shared" si="4"/>
        <v>0.32990202158005705</v>
      </c>
      <c r="O105" s="16">
        <v>1</v>
      </c>
      <c r="P105" s="16">
        <v>14</v>
      </c>
      <c r="Q105" s="16">
        <f t="shared" si="5"/>
        <v>1.3611050290988542</v>
      </c>
      <c r="R105" s="128">
        <v>0.24334606221878285</v>
      </c>
    </row>
    <row r="106" spans="1:18" ht="12.75">
      <c r="A106" s="15"/>
      <c r="B106" s="16"/>
      <c r="C106" s="16"/>
      <c r="D106" s="16"/>
      <c r="E106" s="16"/>
      <c r="F106" s="81"/>
      <c r="G106" s="83" t="s">
        <v>255</v>
      </c>
      <c r="H106" s="32">
        <f t="shared" si="2"/>
        <v>9.944189507627433</v>
      </c>
      <c r="I106" s="32">
        <v>3</v>
      </c>
      <c r="J106" s="32">
        <v>422</v>
      </c>
      <c r="K106" s="32">
        <f t="shared" si="3"/>
        <v>4.849240642573804</v>
      </c>
      <c r="L106" s="84">
        <v>0.027658305895729818</v>
      </c>
      <c r="M106" s="18" t="s">
        <v>166</v>
      </c>
      <c r="N106" s="16">
        <f t="shared" si="4"/>
        <v>0.32990202158005705</v>
      </c>
      <c r="O106" s="16">
        <v>1</v>
      </c>
      <c r="P106" s="16">
        <v>14</v>
      </c>
      <c r="Q106" s="16">
        <f t="shared" si="5"/>
        <v>1.3611050290988542</v>
      </c>
      <c r="R106" s="128">
        <v>0.24334606221878285</v>
      </c>
    </row>
    <row r="107" spans="1:18" ht="13.5" thickBot="1">
      <c r="A107" s="19"/>
      <c r="B107" s="20"/>
      <c r="C107" s="20"/>
      <c r="D107" s="20"/>
      <c r="E107" s="20"/>
      <c r="F107" s="120"/>
      <c r="G107" s="121"/>
      <c r="H107" s="20"/>
      <c r="I107" s="20"/>
      <c r="J107" s="20"/>
      <c r="K107" s="20"/>
      <c r="L107" s="122"/>
      <c r="M107" s="52" t="s">
        <v>167</v>
      </c>
      <c r="N107" s="50">
        <f t="shared" si="4"/>
        <v>8.388937120178593</v>
      </c>
      <c r="O107" s="50">
        <v>2</v>
      </c>
      <c r="P107" s="50">
        <v>356</v>
      </c>
      <c r="Q107" s="50">
        <f t="shared" si="5"/>
        <v>4.865755570799527</v>
      </c>
      <c r="R107" s="134">
        <v>0.027394800193728974</v>
      </c>
    </row>
    <row r="108" spans="1:18" ht="12.75">
      <c r="A108" s="25" t="s">
        <v>140</v>
      </c>
      <c r="B108" s="26">
        <f>(190/8063)*D108</f>
        <v>15.199057422795486</v>
      </c>
      <c r="C108" s="26">
        <v>5</v>
      </c>
      <c r="D108" s="26">
        <v>645</v>
      </c>
      <c r="E108" s="26">
        <f>(C108-B108)^2/B108</f>
        <v>6.843896264084756</v>
      </c>
      <c r="F108" s="132">
        <v>0.008894463493326676</v>
      </c>
      <c r="G108" s="117" t="s">
        <v>250</v>
      </c>
      <c r="H108" s="12">
        <f t="shared" si="2"/>
        <v>1.720203398238869</v>
      </c>
      <c r="I108" s="12">
        <v>1</v>
      </c>
      <c r="J108" s="12">
        <v>73</v>
      </c>
      <c r="K108" s="12">
        <f t="shared" si="3"/>
        <v>0.301530002420556</v>
      </c>
      <c r="L108" s="118">
        <v>0.582924833073325</v>
      </c>
      <c r="M108" s="14" t="s">
        <v>251</v>
      </c>
      <c r="N108" s="12">
        <f t="shared" si="4"/>
        <v>0.30633759146719586</v>
      </c>
      <c r="O108" s="12">
        <v>1</v>
      </c>
      <c r="P108" s="12">
        <v>13</v>
      </c>
      <c r="Q108" s="12">
        <f t="shared" si="5"/>
        <v>1.570710061102823</v>
      </c>
      <c r="R108" s="133">
        <v>0.21010392560732438</v>
      </c>
    </row>
    <row r="109" spans="1:18" ht="12.75">
      <c r="A109" s="15"/>
      <c r="B109" s="16"/>
      <c r="C109" s="16"/>
      <c r="D109" s="16"/>
      <c r="E109" s="16"/>
      <c r="F109" s="81"/>
      <c r="G109" s="80"/>
      <c r="H109" s="16"/>
      <c r="I109" s="16"/>
      <c r="J109" s="16"/>
      <c r="K109" s="16"/>
      <c r="L109" s="82"/>
      <c r="M109" s="18" t="s">
        <v>142</v>
      </c>
      <c r="N109" s="16">
        <f t="shared" si="4"/>
        <v>1.6495101079002852</v>
      </c>
      <c r="O109" s="16">
        <v>1</v>
      </c>
      <c r="P109" s="16">
        <v>70</v>
      </c>
      <c r="Q109" s="16">
        <f t="shared" si="5"/>
        <v>0.2557507094040446</v>
      </c>
      <c r="R109" s="128">
        <v>0.6130546209123651</v>
      </c>
    </row>
    <row r="110" spans="1:18" ht="12.75">
      <c r="A110" s="15"/>
      <c r="B110" s="16"/>
      <c r="C110" s="16"/>
      <c r="D110" s="16"/>
      <c r="E110" s="16"/>
      <c r="F110" s="81"/>
      <c r="G110" s="83" t="s">
        <v>256</v>
      </c>
      <c r="H110" s="32">
        <f t="shared" si="2"/>
        <v>13.832320476249535</v>
      </c>
      <c r="I110" s="32">
        <v>5</v>
      </c>
      <c r="J110" s="32">
        <v>587</v>
      </c>
      <c r="K110" s="32">
        <f t="shared" si="3"/>
        <v>5.639681724344219</v>
      </c>
      <c r="L110" s="84">
        <v>0.01755839427150785</v>
      </c>
      <c r="M110" s="37" t="s">
        <v>144</v>
      </c>
      <c r="N110" s="32">
        <f t="shared" si="4"/>
        <v>13.620240605233784</v>
      </c>
      <c r="O110" s="32">
        <v>5</v>
      </c>
      <c r="P110" s="32">
        <v>578</v>
      </c>
      <c r="Q110" s="32">
        <f t="shared" si="5"/>
        <v>5.455744156499492</v>
      </c>
      <c r="R110" s="127">
        <v>0.01950409525917496</v>
      </c>
    </row>
    <row r="111" spans="1:18" ht="23.25" thickBot="1">
      <c r="A111" s="19"/>
      <c r="B111" s="20"/>
      <c r="C111" s="20"/>
      <c r="D111" s="20"/>
      <c r="E111" s="20"/>
      <c r="F111" s="120"/>
      <c r="G111" s="121" t="s">
        <v>231</v>
      </c>
      <c r="H111" s="20">
        <f t="shared" si="2"/>
        <v>0.23564430112861218</v>
      </c>
      <c r="I111" s="20">
        <v>1</v>
      </c>
      <c r="J111" s="20">
        <v>10</v>
      </c>
      <c r="K111" s="20">
        <f t="shared" si="3"/>
        <v>2.479328511654928</v>
      </c>
      <c r="L111" s="122">
        <v>0.11535149073284656</v>
      </c>
      <c r="M111" s="39" t="s">
        <v>163</v>
      </c>
      <c r="N111" s="20">
        <f t="shared" si="4"/>
        <v>0.23564430112861218</v>
      </c>
      <c r="O111" s="20">
        <v>1</v>
      </c>
      <c r="P111" s="20">
        <v>10</v>
      </c>
      <c r="Q111" s="20">
        <f t="shared" si="5"/>
        <v>2.479328511654928</v>
      </c>
      <c r="R111" s="123">
        <v>0.11535149073284656</v>
      </c>
    </row>
    <row r="112" spans="1:18" ht="22.5">
      <c r="A112" s="11" t="s">
        <v>10</v>
      </c>
      <c r="B112" s="12">
        <f>(190/8063)*D112</f>
        <v>26.934143619000373</v>
      </c>
      <c r="C112" s="12">
        <v>37</v>
      </c>
      <c r="D112" s="12">
        <v>1143</v>
      </c>
      <c r="E112" s="12">
        <f>(C112-B112)^2/B112</f>
        <v>3.7618223959953516</v>
      </c>
      <c r="F112" s="116">
        <v>0.052435399772261415</v>
      </c>
      <c r="G112" s="117" t="s">
        <v>257</v>
      </c>
      <c r="H112" s="12">
        <f t="shared" si="2"/>
        <v>6.786555872504031</v>
      </c>
      <c r="I112" s="12">
        <v>3</v>
      </c>
      <c r="J112" s="12">
        <v>288</v>
      </c>
      <c r="K112" s="12">
        <f t="shared" si="3"/>
        <v>2.1127071882935042</v>
      </c>
      <c r="L112" s="118">
        <v>0.14608069082119712</v>
      </c>
      <c r="M112" s="14" t="s">
        <v>189</v>
      </c>
      <c r="N112" s="12">
        <f t="shared" si="4"/>
        <v>4.359419570879325</v>
      </c>
      <c r="O112" s="12">
        <v>3</v>
      </c>
      <c r="P112" s="12">
        <v>185</v>
      </c>
      <c r="Q112" s="12">
        <f t="shared" si="5"/>
        <v>0.4239145922164518</v>
      </c>
      <c r="R112" s="133">
        <v>0.5149901739500684</v>
      </c>
    </row>
    <row r="113" spans="1:18" ht="22.5">
      <c r="A113" s="15"/>
      <c r="B113" s="16"/>
      <c r="C113" s="16"/>
      <c r="D113" s="16"/>
      <c r="E113" s="16"/>
      <c r="F113" s="81"/>
      <c r="G113" s="88" t="s">
        <v>258</v>
      </c>
      <c r="H113" s="35">
        <f t="shared" si="2"/>
        <v>8.978047873000124</v>
      </c>
      <c r="I113" s="35">
        <v>20</v>
      </c>
      <c r="J113" s="35">
        <v>381</v>
      </c>
      <c r="K113" s="35">
        <f t="shared" si="3"/>
        <v>13.531162944142547</v>
      </c>
      <c r="L113" s="89">
        <v>0.00023463460797956692</v>
      </c>
      <c r="M113" s="34" t="s">
        <v>12</v>
      </c>
      <c r="N113" s="35">
        <f t="shared" si="4"/>
        <v>6.032494108892472</v>
      </c>
      <c r="O113" s="35">
        <v>19</v>
      </c>
      <c r="P113" s="35">
        <v>256</v>
      </c>
      <c r="Q113" s="35">
        <f t="shared" si="5"/>
        <v>27.875072233892475</v>
      </c>
      <c r="R113" s="131">
        <v>1.2940626159529955E-07</v>
      </c>
    </row>
    <row r="114" spans="1:18" ht="22.5">
      <c r="A114" s="15"/>
      <c r="B114" s="16"/>
      <c r="C114" s="16"/>
      <c r="D114" s="16"/>
      <c r="E114" s="16"/>
      <c r="F114" s="81"/>
      <c r="G114" s="80"/>
      <c r="H114" s="16"/>
      <c r="I114" s="16"/>
      <c r="J114" s="16"/>
      <c r="K114" s="16"/>
      <c r="L114" s="82"/>
      <c r="M114" s="18" t="s">
        <v>259</v>
      </c>
      <c r="N114" s="16">
        <f t="shared" si="4"/>
        <v>1.2489147959816445</v>
      </c>
      <c r="O114" s="16">
        <v>1</v>
      </c>
      <c r="P114" s="16">
        <v>53</v>
      </c>
      <c r="Q114" s="16">
        <f t="shared" si="5"/>
        <v>0.04960993004321353</v>
      </c>
      <c r="R114" s="128">
        <v>0.8237434197555021</v>
      </c>
    </row>
    <row r="115" spans="1:18" ht="22.5">
      <c r="A115" s="15"/>
      <c r="B115" s="16"/>
      <c r="C115" s="16"/>
      <c r="D115" s="16"/>
      <c r="E115" s="16"/>
      <c r="F115" s="81"/>
      <c r="G115" s="80" t="s">
        <v>260</v>
      </c>
      <c r="H115" s="16">
        <f t="shared" si="2"/>
        <v>8.459630410517176</v>
      </c>
      <c r="I115" s="16">
        <v>8</v>
      </c>
      <c r="J115" s="16">
        <v>359</v>
      </c>
      <c r="K115" s="16">
        <f t="shared" si="3"/>
        <v>0.02497273568943928</v>
      </c>
      <c r="L115" s="82">
        <v>0.8744350163118008</v>
      </c>
      <c r="M115" s="18" t="s">
        <v>171</v>
      </c>
      <c r="N115" s="16">
        <f t="shared" si="4"/>
        <v>0.4477241721443631</v>
      </c>
      <c r="O115" s="16">
        <v>1</v>
      </c>
      <c r="P115" s="16">
        <v>19</v>
      </c>
      <c r="Q115" s="16">
        <f t="shared" si="5"/>
        <v>0.6812421776845294</v>
      </c>
      <c r="R115" s="128">
        <v>0.4091593125457187</v>
      </c>
    </row>
    <row r="116" spans="1:18" ht="12.75">
      <c r="A116" s="15"/>
      <c r="B116" s="16"/>
      <c r="C116" s="16"/>
      <c r="D116" s="16"/>
      <c r="E116" s="16"/>
      <c r="F116" s="81"/>
      <c r="G116" s="80"/>
      <c r="H116" s="16"/>
      <c r="I116" s="16"/>
      <c r="J116" s="16"/>
      <c r="K116" s="16"/>
      <c r="L116" s="82"/>
      <c r="M116" s="18" t="s">
        <v>261</v>
      </c>
      <c r="N116" s="16">
        <f t="shared" si="4"/>
        <v>1.1075282153044772</v>
      </c>
      <c r="O116" s="16">
        <v>1</v>
      </c>
      <c r="P116" s="16">
        <v>47</v>
      </c>
      <c r="Q116" s="16">
        <f t="shared" si="5"/>
        <v>0.010439749459012508</v>
      </c>
      <c r="R116" s="128">
        <v>0.9186176996237443</v>
      </c>
    </row>
    <row r="117" spans="1:18" ht="12.75">
      <c r="A117" s="15"/>
      <c r="B117" s="16"/>
      <c r="C117" s="16"/>
      <c r="D117" s="16"/>
      <c r="E117" s="16"/>
      <c r="F117" s="81"/>
      <c r="G117" s="80"/>
      <c r="H117" s="16"/>
      <c r="I117" s="16"/>
      <c r="J117" s="16"/>
      <c r="K117" s="16"/>
      <c r="L117" s="82"/>
      <c r="M117" s="18" t="s">
        <v>262</v>
      </c>
      <c r="N117" s="16">
        <f t="shared" si="4"/>
        <v>2.9691181942205134</v>
      </c>
      <c r="O117" s="16">
        <v>1</v>
      </c>
      <c r="P117" s="16">
        <v>126</v>
      </c>
      <c r="Q117" s="16">
        <f t="shared" si="5"/>
        <v>1.3059185283892685</v>
      </c>
      <c r="R117" s="128">
        <v>0.25313495980213485</v>
      </c>
    </row>
    <row r="118" spans="1:18" ht="22.5">
      <c r="A118" s="15"/>
      <c r="B118" s="16"/>
      <c r="C118" s="16"/>
      <c r="D118" s="16"/>
      <c r="E118" s="16"/>
      <c r="F118" s="81"/>
      <c r="G118" s="80"/>
      <c r="H118" s="16"/>
      <c r="I118" s="16"/>
      <c r="J118" s="16"/>
      <c r="K118" s="16"/>
      <c r="L118" s="82"/>
      <c r="M118" s="18" t="s">
        <v>263</v>
      </c>
      <c r="N118" s="16">
        <f t="shared" si="4"/>
        <v>2.5685228823018726</v>
      </c>
      <c r="O118" s="16">
        <v>4</v>
      </c>
      <c r="P118" s="16">
        <v>109</v>
      </c>
      <c r="Q118" s="16">
        <f t="shared" si="5"/>
        <v>0.7977841087625199</v>
      </c>
      <c r="R118" s="128">
        <v>0.3717567113537753</v>
      </c>
    </row>
    <row r="119" spans="1:18" ht="22.5">
      <c r="A119" s="15"/>
      <c r="B119" s="16"/>
      <c r="C119" s="16"/>
      <c r="D119" s="16"/>
      <c r="E119" s="16"/>
      <c r="F119" s="81"/>
      <c r="G119" s="80" t="s">
        <v>264</v>
      </c>
      <c r="H119" s="16">
        <f t="shared" si="2"/>
        <v>3.4875356567034603</v>
      </c>
      <c r="I119" s="16">
        <v>1</v>
      </c>
      <c r="J119" s="16">
        <v>148</v>
      </c>
      <c r="K119" s="16">
        <f t="shared" si="3"/>
        <v>1.774271076333617</v>
      </c>
      <c r="L119" s="82">
        <v>0.18285438181397096</v>
      </c>
      <c r="M119" s="18" t="s">
        <v>21</v>
      </c>
      <c r="N119" s="16">
        <f t="shared" si="4"/>
        <v>2.9691181942205134</v>
      </c>
      <c r="O119" s="16">
        <v>1</v>
      </c>
      <c r="P119" s="16">
        <v>126</v>
      </c>
      <c r="Q119" s="16">
        <f t="shared" si="5"/>
        <v>1.3059185283892685</v>
      </c>
      <c r="R119" s="128">
        <v>0.25313495980213485</v>
      </c>
    </row>
    <row r="120" spans="1:18" ht="22.5">
      <c r="A120" s="15"/>
      <c r="B120" s="16"/>
      <c r="C120" s="16"/>
      <c r="D120" s="16"/>
      <c r="E120" s="16"/>
      <c r="F120" s="81"/>
      <c r="G120" s="80" t="s">
        <v>265</v>
      </c>
      <c r="H120" s="16">
        <f t="shared" si="2"/>
        <v>5.7261565174252755</v>
      </c>
      <c r="I120" s="16">
        <v>6</v>
      </c>
      <c r="J120" s="16">
        <v>243</v>
      </c>
      <c r="K120" s="16">
        <f t="shared" si="3"/>
        <v>0.013096088575373458</v>
      </c>
      <c r="L120" s="82">
        <v>0.9088904773719461</v>
      </c>
      <c r="M120" s="18" t="s">
        <v>19</v>
      </c>
      <c r="N120" s="16">
        <f t="shared" si="4"/>
        <v>3.2990202158005704</v>
      </c>
      <c r="O120" s="16">
        <v>6</v>
      </c>
      <c r="P120" s="16">
        <v>140</v>
      </c>
      <c r="Q120" s="16">
        <f t="shared" si="5"/>
        <v>2.21135104286824</v>
      </c>
      <c r="R120" s="128">
        <v>0.1369986452240315</v>
      </c>
    </row>
    <row r="121" spans="1:18" ht="22.5">
      <c r="A121" s="15"/>
      <c r="B121" s="16"/>
      <c r="C121" s="16"/>
      <c r="D121" s="16"/>
      <c r="E121" s="16"/>
      <c r="F121" s="81"/>
      <c r="G121" s="88" t="s">
        <v>266</v>
      </c>
      <c r="H121" s="35">
        <f t="shared" si="2"/>
        <v>12.98400099218653</v>
      </c>
      <c r="I121" s="35">
        <v>28</v>
      </c>
      <c r="J121" s="35">
        <v>551</v>
      </c>
      <c r="K121" s="35">
        <f t="shared" si="3"/>
        <v>17.366005004031027</v>
      </c>
      <c r="L121" s="89">
        <v>3.082910674634398E-05</v>
      </c>
      <c r="M121" s="18" t="s">
        <v>19</v>
      </c>
      <c r="N121" s="16">
        <f t="shared" si="4"/>
        <v>3.2990202158005704</v>
      </c>
      <c r="O121" s="16">
        <v>6</v>
      </c>
      <c r="P121" s="16">
        <v>140</v>
      </c>
      <c r="Q121" s="16">
        <f t="shared" si="5"/>
        <v>2.21135104286824</v>
      </c>
      <c r="R121" s="128">
        <v>0.1369986452240315</v>
      </c>
    </row>
    <row r="122" spans="1:18" ht="13.5" thickBot="1">
      <c r="A122" s="19"/>
      <c r="B122" s="20"/>
      <c r="C122" s="20"/>
      <c r="D122" s="20"/>
      <c r="E122" s="20"/>
      <c r="F122" s="120"/>
      <c r="G122" s="121"/>
      <c r="H122" s="20"/>
      <c r="I122" s="20"/>
      <c r="J122" s="20"/>
      <c r="K122" s="20"/>
      <c r="L122" s="122"/>
      <c r="M122" s="22" t="s">
        <v>25</v>
      </c>
      <c r="N122" s="23">
        <f t="shared" si="4"/>
        <v>12.701227830832197</v>
      </c>
      <c r="O122" s="23">
        <v>28</v>
      </c>
      <c r="P122" s="23">
        <v>539</v>
      </c>
      <c r="Q122" s="23">
        <f t="shared" si="5"/>
        <v>18.42754362030588</v>
      </c>
      <c r="R122" s="135">
        <v>1.7648839179207343E-05</v>
      </c>
    </row>
    <row r="123" spans="1:18" ht="34.5" thickBot="1">
      <c r="A123" s="136" t="s">
        <v>267</v>
      </c>
      <c r="B123" s="137">
        <f>(190/8063)*D123</f>
        <v>0.07069329033858365</v>
      </c>
      <c r="C123" s="137">
        <v>1</v>
      </c>
      <c r="D123" s="137">
        <v>3</v>
      </c>
      <c r="E123" s="137">
        <f>(C123-B123)^2/B123</f>
        <v>12.216307325426303</v>
      </c>
      <c r="F123" s="138">
        <v>0.0004737360288005199</v>
      </c>
      <c r="G123" s="139" t="s">
        <v>268</v>
      </c>
      <c r="H123" s="137">
        <f t="shared" si="2"/>
        <v>0.07069329033858365</v>
      </c>
      <c r="I123" s="137">
        <v>1</v>
      </c>
      <c r="J123" s="137">
        <v>3</v>
      </c>
      <c r="K123" s="137">
        <f t="shared" si="3"/>
        <v>12.216307325426303</v>
      </c>
      <c r="L123" s="140">
        <v>0.0004737360288005199</v>
      </c>
      <c r="M123" s="141" t="s">
        <v>269</v>
      </c>
      <c r="N123" s="137">
        <f t="shared" si="4"/>
        <v>0.07069329033858365</v>
      </c>
      <c r="O123" s="137">
        <v>1</v>
      </c>
      <c r="P123" s="137">
        <v>3</v>
      </c>
      <c r="Q123" s="137">
        <f t="shared" si="5"/>
        <v>12.216307325426303</v>
      </c>
      <c r="R123" s="142">
        <v>0.0004737360288005199</v>
      </c>
    </row>
  </sheetData>
  <mergeCells count="4">
    <mergeCell ref="A4:F4"/>
    <mergeCell ref="G4:L4"/>
    <mergeCell ref="M4:R4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D23" sqref="D23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197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12.75">
      <c r="A4" s="11" t="s">
        <v>140</v>
      </c>
      <c r="B4" s="12">
        <f>(242/8063)*D4</f>
        <v>19.358799454297408</v>
      </c>
      <c r="C4" s="12">
        <v>11</v>
      </c>
      <c r="D4" s="12">
        <v>645</v>
      </c>
      <c r="E4" s="12">
        <f>(C4-B4)^2/B4</f>
        <v>3.6091870511966326</v>
      </c>
      <c r="F4" s="13">
        <v>0.057461201820350194</v>
      </c>
      <c r="G4" s="11" t="s">
        <v>141</v>
      </c>
      <c r="H4" s="12">
        <f aca="true" t="shared" si="0" ref="H4:H10">(242/8063)*J4</f>
        <v>2.1909959072305596</v>
      </c>
      <c r="I4" s="12">
        <v>4</v>
      </c>
      <c r="J4" s="12">
        <v>73</v>
      </c>
      <c r="K4" s="12">
        <f aca="true" t="shared" si="1" ref="K4:K10">(I4-H4)^2/H4</f>
        <v>1.4936111002567107</v>
      </c>
      <c r="L4" s="13">
        <v>0.22165702149950184</v>
      </c>
      <c r="M4" s="14" t="s">
        <v>142</v>
      </c>
      <c r="N4" s="12">
        <f>(242/8063)*P4</f>
        <v>2.100954979536153</v>
      </c>
      <c r="O4" s="12">
        <v>4</v>
      </c>
      <c r="P4" s="12">
        <v>70</v>
      </c>
      <c r="Q4" s="12">
        <f>(O4-N4)^2/N4</f>
        <v>1.7165393951205683</v>
      </c>
      <c r="R4" s="13">
        <v>0.19013911091774038</v>
      </c>
    </row>
    <row r="5" spans="1:18" ht="22.5">
      <c r="A5" s="15"/>
      <c r="B5" s="16"/>
      <c r="C5" s="16"/>
      <c r="D5" s="16"/>
      <c r="E5" s="16"/>
      <c r="F5" s="17"/>
      <c r="G5" s="38" t="s">
        <v>164</v>
      </c>
      <c r="H5" s="35">
        <f t="shared" si="0"/>
        <v>0.30013642564802184</v>
      </c>
      <c r="I5" s="35">
        <v>2</v>
      </c>
      <c r="J5" s="35">
        <v>10</v>
      </c>
      <c r="K5" s="35">
        <f t="shared" si="1"/>
        <v>9.627409152920748</v>
      </c>
      <c r="L5" s="36">
        <v>0.0019169483107251972</v>
      </c>
      <c r="M5" s="34" t="s">
        <v>163</v>
      </c>
      <c r="N5" s="35">
        <f aca="true" t="shared" si="2" ref="N5:N68">(242/8063)*P5</f>
        <v>0.30013642564802184</v>
      </c>
      <c r="O5" s="35">
        <v>2</v>
      </c>
      <c r="P5" s="35">
        <v>10</v>
      </c>
      <c r="Q5" s="35">
        <f aca="true" t="shared" si="3" ref="Q5:Q68">(O5-N5)^2/N5</f>
        <v>9.627409152920748</v>
      </c>
      <c r="R5" s="36">
        <v>0.0019169483107251972</v>
      </c>
    </row>
    <row r="6" spans="1:18" ht="13.5" thickBot="1">
      <c r="A6" s="19"/>
      <c r="B6" s="20"/>
      <c r="C6" s="20"/>
      <c r="D6" s="20"/>
      <c r="E6" s="20"/>
      <c r="F6" s="21"/>
      <c r="G6" s="49" t="s">
        <v>143</v>
      </c>
      <c r="H6" s="50">
        <f t="shared" si="0"/>
        <v>17.618008185538883</v>
      </c>
      <c r="I6" s="50">
        <v>8</v>
      </c>
      <c r="J6" s="50">
        <v>587</v>
      </c>
      <c r="K6" s="50">
        <f t="shared" si="1"/>
        <v>5.250654925511006</v>
      </c>
      <c r="L6" s="51">
        <v>0.021938512240648467</v>
      </c>
      <c r="M6" s="52" t="s">
        <v>144</v>
      </c>
      <c r="N6" s="50">
        <f t="shared" si="2"/>
        <v>17.347885402455663</v>
      </c>
      <c r="O6" s="50">
        <v>8</v>
      </c>
      <c r="P6" s="50">
        <v>578</v>
      </c>
      <c r="Q6" s="50">
        <f t="shared" si="3"/>
        <v>5.037095845991366</v>
      </c>
      <c r="R6" s="51">
        <v>0.02481004950694443</v>
      </c>
    </row>
    <row r="7" spans="1:18" ht="12.75">
      <c r="A7" s="11" t="s">
        <v>145</v>
      </c>
      <c r="B7" s="12">
        <f>(242/8063)*D7</f>
        <v>16.867667121418826</v>
      </c>
      <c r="C7" s="12">
        <v>12</v>
      </c>
      <c r="D7" s="12">
        <v>562</v>
      </c>
      <c r="E7" s="12">
        <f>(C7-B7)^2/B7</f>
        <v>1.4047101495650574</v>
      </c>
      <c r="F7" s="13">
        <v>0.23593652725890069</v>
      </c>
      <c r="G7" s="11" t="s">
        <v>141</v>
      </c>
      <c r="H7" s="12">
        <f t="shared" si="0"/>
        <v>2.1909959072305596</v>
      </c>
      <c r="I7" s="12">
        <v>4</v>
      </c>
      <c r="J7" s="12">
        <v>73</v>
      </c>
      <c r="K7" s="12">
        <f t="shared" si="1"/>
        <v>1.4936111002567107</v>
      </c>
      <c r="L7" s="13">
        <v>0.22165702149950184</v>
      </c>
      <c r="M7" s="14" t="s">
        <v>142</v>
      </c>
      <c r="N7" s="12">
        <f t="shared" si="2"/>
        <v>2.100954979536153</v>
      </c>
      <c r="O7" s="12">
        <v>4</v>
      </c>
      <c r="P7" s="12">
        <v>70</v>
      </c>
      <c r="Q7" s="12">
        <f t="shared" si="3"/>
        <v>1.7165393951205683</v>
      </c>
      <c r="R7" s="13">
        <v>0.19013911091774038</v>
      </c>
    </row>
    <row r="8" spans="1:18" ht="12.75">
      <c r="A8" s="15"/>
      <c r="B8" s="16"/>
      <c r="C8" s="16"/>
      <c r="D8" s="16"/>
      <c r="E8" s="16"/>
      <c r="F8" s="17"/>
      <c r="G8" s="38" t="s">
        <v>168</v>
      </c>
      <c r="H8" s="35">
        <f t="shared" si="0"/>
        <v>0.30013642564802184</v>
      </c>
      <c r="I8" s="35">
        <v>2</v>
      </c>
      <c r="J8" s="35">
        <v>10</v>
      </c>
      <c r="K8" s="35">
        <f t="shared" si="1"/>
        <v>9.627409152920748</v>
      </c>
      <c r="L8" s="36">
        <v>0.0019169483107251972</v>
      </c>
      <c r="M8" s="18" t="s">
        <v>169</v>
      </c>
      <c r="N8" s="16"/>
      <c r="O8" s="16"/>
      <c r="P8" s="16"/>
      <c r="Q8" s="16"/>
      <c r="R8" s="17"/>
    </row>
    <row r="9" spans="1:18" ht="13.5" thickBot="1">
      <c r="A9" s="19"/>
      <c r="B9" s="20"/>
      <c r="C9" s="20"/>
      <c r="D9" s="20"/>
      <c r="E9" s="20"/>
      <c r="F9" s="21"/>
      <c r="G9" s="19" t="s">
        <v>146</v>
      </c>
      <c r="H9" s="20">
        <f t="shared" si="0"/>
        <v>12.665757162346521</v>
      </c>
      <c r="I9" s="20">
        <v>7</v>
      </c>
      <c r="J9" s="20">
        <v>422</v>
      </c>
      <c r="K9" s="20">
        <f t="shared" si="1"/>
        <v>2.5344559990548365</v>
      </c>
      <c r="L9" s="21">
        <v>0.11138526917768565</v>
      </c>
      <c r="M9" s="39" t="s">
        <v>167</v>
      </c>
      <c r="N9" s="20">
        <f t="shared" si="2"/>
        <v>10.684856753069578</v>
      </c>
      <c r="O9" s="20">
        <v>6</v>
      </c>
      <c r="P9" s="20">
        <v>356</v>
      </c>
      <c r="Q9" s="20">
        <f t="shared" si="3"/>
        <v>2.0541110942340315</v>
      </c>
      <c r="R9" s="21">
        <v>0.15179582043207085</v>
      </c>
    </row>
    <row r="10" spans="1:18" ht="22.5">
      <c r="A10" s="25" t="s">
        <v>29</v>
      </c>
      <c r="B10" s="26">
        <f>(242/8063)*D10</f>
        <v>51.53342428376535</v>
      </c>
      <c r="C10" s="26">
        <v>14</v>
      </c>
      <c r="D10" s="26">
        <v>1717</v>
      </c>
      <c r="E10" s="26">
        <f>(C10-B10)^2/B10</f>
        <v>27.33678109003421</v>
      </c>
      <c r="F10" s="27">
        <v>1.7092894244452594E-07</v>
      </c>
      <c r="G10" s="25" t="s">
        <v>35</v>
      </c>
      <c r="H10" s="26">
        <f t="shared" si="0"/>
        <v>46.100954979536155</v>
      </c>
      <c r="I10" s="26">
        <v>11</v>
      </c>
      <c r="J10" s="26">
        <v>1536</v>
      </c>
      <c r="K10" s="26">
        <f t="shared" si="1"/>
        <v>26.72562945870282</v>
      </c>
      <c r="L10" s="27">
        <v>2.344905470907932E-07</v>
      </c>
      <c r="M10" s="53" t="s">
        <v>37</v>
      </c>
      <c r="N10" s="26">
        <f t="shared" si="2"/>
        <v>35.83628922237381</v>
      </c>
      <c r="O10" s="26">
        <v>11</v>
      </c>
      <c r="P10" s="26">
        <v>1194</v>
      </c>
      <c r="Q10" s="26">
        <f t="shared" si="3"/>
        <v>17.212754884015347</v>
      </c>
      <c r="R10" s="27">
        <v>3.341850961713355E-05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8" t="s">
        <v>33</v>
      </c>
      <c r="N11" s="16">
        <f t="shared" si="2"/>
        <v>7.923601637107777</v>
      </c>
      <c r="O11" s="16">
        <v>4</v>
      </c>
      <c r="P11" s="16">
        <v>264</v>
      </c>
      <c r="Q11" s="16">
        <f t="shared" si="3"/>
        <v>1.9428853836642506</v>
      </c>
      <c r="R11" s="17">
        <v>0.16335558581565468</v>
      </c>
    </row>
    <row r="12" spans="1:18" ht="22.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37" t="s">
        <v>38</v>
      </c>
      <c r="N12" s="32">
        <f t="shared" si="2"/>
        <v>44.69031377899045</v>
      </c>
      <c r="O12" s="32">
        <v>11</v>
      </c>
      <c r="P12" s="32">
        <v>1489</v>
      </c>
      <c r="Q12" s="32">
        <f t="shared" si="3"/>
        <v>25.3978356057198</v>
      </c>
      <c r="R12" s="33">
        <v>4.664411554777814E-07</v>
      </c>
    </row>
    <row r="13" spans="1:18" ht="22.5">
      <c r="A13" s="15"/>
      <c r="B13" s="16"/>
      <c r="C13" s="16"/>
      <c r="D13" s="16"/>
      <c r="E13" s="16"/>
      <c r="F13" s="17"/>
      <c r="G13" s="15" t="s">
        <v>32</v>
      </c>
      <c r="H13" s="16">
        <f>(242/8063)*J13</f>
        <v>10.264665757162348</v>
      </c>
      <c r="I13" s="16">
        <v>4</v>
      </c>
      <c r="J13" s="16">
        <v>342</v>
      </c>
      <c r="K13" s="16">
        <f>(I13-H13)^2/H13</f>
        <v>3.82341110538138</v>
      </c>
      <c r="L13" s="17">
        <v>0.0505412460939072</v>
      </c>
      <c r="M13" s="18" t="s">
        <v>33</v>
      </c>
      <c r="N13" s="16">
        <f t="shared" si="2"/>
        <v>7.923601637107777</v>
      </c>
      <c r="O13" s="16">
        <v>4</v>
      </c>
      <c r="P13" s="16">
        <v>264</v>
      </c>
      <c r="Q13" s="16">
        <f t="shared" si="3"/>
        <v>1.9428853836642506</v>
      </c>
      <c r="R13" s="17">
        <v>0.16335558581565468</v>
      </c>
    </row>
    <row r="14" spans="1:18" ht="22.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8" t="s">
        <v>34</v>
      </c>
      <c r="N14" s="16">
        <f t="shared" si="2"/>
        <v>9.304229195088677</v>
      </c>
      <c r="O14" s="16">
        <v>4</v>
      </c>
      <c r="P14" s="16">
        <v>310</v>
      </c>
      <c r="Q14" s="16">
        <f t="shared" si="3"/>
        <v>3.023877288930319</v>
      </c>
      <c r="R14" s="17">
        <v>0.08204708946634254</v>
      </c>
    </row>
    <row r="15" spans="1:18" ht="22.5">
      <c r="A15" s="15"/>
      <c r="B15" s="16"/>
      <c r="C15" s="16"/>
      <c r="D15" s="16"/>
      <c r="E15" s="16"/>
      <c r="F15" s="17"/>
      <c r="G15" s="31" t="s">
        <v>40</v>
      </c>
      <c r="H15" s="32">
        <f>(242/8063)*J15</f>
        <v>47.54160982264666</v>
      </c>
      <c r="I15" s="32">
        <v>12</v>
      </c>
      <c r="J15" s="32">
        <v>1584</v>
      </c>
      <c r="K15" s="32">
        <f>(I15-H15)^2/H15</f>
        <v>26.570535442481372</v>
      </c>
      <c r="L15" s="33">
        <v>2.5408946058291804E-07</v>
      </c>
      <c r="M15" s="37" t="s">
        <v>38</v>
      </c>
      <c r="N15" s="32">
        <f t="shared" si="2"/>
        <v>44.69031377899045</v>
      </c>
      <c r="O15" s="32">
        <v>11</v>
      </c>
      <c r="P15" s="32">
        <v>1489</v>
      </c>
      <c r="Q15" s="32">
        <f t="shared" si="3"/>
        <v>25.3978356057198</v>
      </c>
      <c r="R15" s="33">
        <v>4.664411554777814E-07</v>
      </c>
    </row>
    <row r="16" spans="1:18" ht="23.25" thickBot="1">
      <c r="A16" s="19"/>
      <c r="B16" s="20"/>
      <c r="C16" s="20"/>
      <c r="D16" s="20"/>
      <c r="E16" s="20"/>
      <c r="F16" s="21"/>
      <c r="G16" s="19"/>
      <c r="H16" s="20"/>
      <c r="I16" s="20"/>
      <c r="J16" s="20"/>
      <c r="K16" s="20"/>
      <c r="L16" s="21"/>
      <c r="M16" s="39" t="s">
        <v>34</v>
      </c>
      <c r="N16" s="20">
        <f t="shared" si="2"/>
        <v>9.304229195088677</v>
      </c>
      <c r="O16" s="20">
        <v>4</v>
      </c>
      <c r="P16" s="20">
        <v>310</v>
      </c>
      <c r="Q16" s="20">
        <f t="shared" si="3"/>
        <v>3.023877288930319</v>
      </c>
      <c r="R16" s="21">
        <v>0.08204708946634254</v>
      </c>
    </row>
    <row r="17" spans="1:18" ht="12.75">
      <c r="A17" s="11" t="s">
        <v>160</v>
      </c>
      <c r="B17" s="12">
        <f>(242/8063)*D17</f>
        <v>224.11186903137792</v>
      </c>
      <c r="C17" s="12">
        <v>234</v>
      </c>
      <c r="D17" s="12">
        <v>7467</v>
      </c>
      <c r="E17" s="12">
        <f>(C17-B17)^2/B17</f>
        <v>0.4362782501221901</v>
      </c>
      <c r="F17" s="13">
        <v>0.5089242772980631</v>
      </c>
      <c r="G17" s="25" t="s">
        <v>79</v>
      </c>
      <c r="H17" s="26">
        <f>(242/8063)*J17</f>
        <v>10.804911323328787</v>
      </c>
      <c r="I17" s="26">
        <v>4</v>
      </c>
      <c r="J17" s="26">
        <v>360</v>
      </c>
      <c r="K17" s="26">
        <f>(I17-H17)^2/H17</f>
        <v>4.285719404136867</v>
      </c>
      <c r="L17" s="27">
        <v>0.03843381452135364</v>
      </c>
      <c r="M17" s="14" t="s">
        <v>80</v>
      </c>
      <c r="N17" s="12">
        <f t="shared" si="2"/>
        <v>2.5511596180081857</v>
      </c>
      <c r="O17" s="12">
        <v>2</v>
      </c>
      <c r="P17" s="12">
        <v>85</v>
      </c>
      <c r="Q17" s="12">
        <f t="shared" si="3"/>
        <v>0.11907405651085938</v>
      </c>
      <c r="R17" s="13">
        <v>0.7300409271029197</v>
      </c>
    </row>
    <row r="18" spans="1:18" ht="12.7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37" t="s">
        <v>53</v>
      </c>
      <c r="N18" s="32">
        <f t="shared" si="2"/>
        <v>9.304229195088677</v>
      </c>
      <c r="O18" s="32">
        <v>3</v>
      </c>
      <c r="P18" s="32">
        <v>310</v>
      </c>
      <c r="Q18" s="32">
        <f t="shared" si="3"/>
        <v>4.2715312478746</v>
      </c>
      <c r="R18" s="33">
        <v>0.038755990898056814</v>
      </c>
    </row>
    <row r="19" spans="1:18" ht="12.75">
      <c r="A19" s="15"/>
      <c r="B19" s="16"/>
      <c r="C19" s="16"/>
      <c r="D19" s="16"/>
      <c r="E19" s="16"/>
      <c r="F19" s="17"/>
      <c r="G19" s="15" t="s">
        <v>81</v>
      </c>
      <c r="H19" s="16">
        <f>(242/8063)*J19</f>
        <v>70.1118690313779</v>
      </c>
      <c r="I19" s="16">
        <v>72</v>
      </c>
      <c r="J19" s="16">
        <v>2336</v>
      </c>
      <c r="K19" s="16">
        <f>(I19-H19)^2/H19</f>
        <v>0.05084786076768691</v>
      </c>
      <c r="L19" s="17">
        <v>0.8215944458042184</v>
      </c>
      <c r="M19" s="18" t="s">
        <v>82</v>
      </c>
      <c r="N19" s="16">
        <f t="shared" si="2"/>
        <v>10.534788540245566</v>
      </c>
      <c r="O19" s="16">
        <v>6</v>
      </c>
      <c r="P19" s="16">
        <v>351</v>
      </c>
      <c r="Q19" s="16">
        <f t="shared" si="3"/>
        <v>1.9520379574949835</v>
      </c>
      <c r="R19" s="17">
        <v>0.16236741062267301</v>
      </c>
    </row>
    <row r="20" spans="1:18" ht="12.7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37" t="s">
        <v>85</v>
      </c>
      <c r="N20" s="32">
        <f t="shared" si="2"/>
        <v>18.518417462482947</v>
      </c>
      <c r="O20" s="32">
        <v>8</v>
      </c>
      <c r="P20" s="32">
        <v>617</v>
      </c>
      <c r="Q20" s="32">
        <f t="shared" si="3"/>
        <v>5.974436322067446</v>
      </c>
      <c r="R20" s="33">
        <v>0.014514720101635348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8" t="s">
        <v>84</v>
      </c>
      <c r="N21" s="16">
        <f t="shared" si="2"/>
        <v>67.80081855388813</v>
      </c>
      <c r="O21" s="16">
        <v>71</v>
      </c>
      <c r="P21" s="16">
        <v>2259</v>
      </c>
      <c r="Q21" s="16">
        <f t="shared" si="3"/>
        <v>0.15095336816637117</v>
      </c>
      <c r="R21" s="17">
        <v>0.6976259455567189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37" t="s">
        <v>83</v>
      </c>
      <c r="N22" s="32">
        <f t="shared" si="2"/>
        <v>20.769440654843113</v>
      </c>
      <c r="O22" s="32">
        <v>9</v>
      </c>
      <c r="P22" s="32">
        <v>692</v>
      </c>
      <c r="Q22" s="32">
        <f t="shared" si="3"/>
        <v>6.669401243387515</v>
      </c>
      <c r="R22" s="33">
        <v>0.009808213428547763</v>
      </c>
    </row>
    <row r="23" spans="1:18" ht="22.5">
      <c r="A23" s="15"/>
      <c r="B23" s="16"/>
      <c r="C23" s="16"/>
      <c r="D23" s="16"/>
      <c r="E23" s="16"/>
      <c r="F23" s="17"/>
      <c r="G23" s="15" t="s">
        <v>48</v>
      </c>
      <c r="H23" s="16">
        <f>(242/8063)*J23</f>
        <v>204.6630286493861</v>
      </c>
      <c r="I23" s="16">
        <v>204</v>
      </c>
      <c r="J23" s="16">
        <v>6819</v>
      </c>
      <c r="K23" s="16">
        <f>(I23-H23)^2/H23</f>
        <v>0.002147955069402635</v>
      </c>
      <c r="L23" s="17">
        <v>0.963034447740605</v>
      </c>
      <c r="M23" s="18" t="s">
        <v>49</v>
      </c>
      <c r="N23" s="16">
        <f t="shared" si="2"/>
        <v>153.51978171896317</v>
      </c>
      <c r="O23" s="16">
        <v>172</v>
      </c>
      <c r="P23" s="16">
        <v>5115</v>
      </c>
      <c r="Q23" s="16">
        <f t="shared" si="3"/>
        <v>2.2245893258235556</v>
      </c>
      <c r="R23" s="17">
        <v>0.1358287694166188</v>
      </c>
    </row>
    <row r="24" spans="1:18" ht="22.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37" t="s">
        <v>38</v>
      </c>
      <c r="N24" s="32">
        <f t="shared" si="2"/>
        <v>44.69031377899045</v>
      </c>
      <c r="O24" s="32">
        <v>11</v>
      </c>
      <c r="P24" s="32">
        <v>1489</v>
      </c>
      <c r="Q24" s="32">
        <f t="shared" si="3"/>
        <v>25.3978356057198</v>
      </c>
      <c r="R24" s="33">
        <v>4.664411554777814E-07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51</v>
      </c>
      <c r="N25" s="16">
        <f t="shared" si="2"/>
        <v>58.586630286493865</v>
      </c>
      <c r="O25" s="16">
        <v>66</v>
      </c>
      <c r="P25" s="16">
        <v>1952</v>
      </c>
      <c r="Q25" s="16">
        <f t="shared" si="3"/>
        <v>0.938064712723368</v>
      </c>
      <c r="R25" s="17">
        <v>0.3327760454064319</v>
      </c>
    </row>
    <row r="26" spans="1:18" ht="22.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37" t="s">
        <v>50</v>
      </c>
      <c r="N26" s="32">
        <f t="shared" si="2"/>
        <v>48.1418826739427</v>
      </c>
      <c r="O26" s="32">
        <v>16</v>
      </c>
      <c r="P26" s="32">
        <v>1604</v>
      </c>
      <c r="Q26" s="32">
        <f t="shared" si="3"/>
        <v>21.459497727218604</v>
      </c>
      <c r="R26" s="33">
        <v>3.6138158139298326E-06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8" t="s">
        <v>15</v>
      </c>
      <c r="N27" s="16">
        <f t="shared" si="2"/>
        <v>1.6507503410641202</v>
      </c>
      <c r="O27" s="16">
        <v>2</v>
      </c>
      <c r="P27" s="16">
        <v>55</v>
      </c>
      <c r="Q27" s="16">
        <f t="shared" si="3"/>
        <v>0.07389083693188857</v>
      </c>
      <c r="R27" s="17">
        <v>0.7857537437075045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8" t="s">
        <v>52</v>
      </c>
      <c r="N28" s="16">
        <f t="shared" si="2"/>
        <v>10.534788540245566</v>
      </c>
      <c r="O28" s="16">
        <v>6</v>
      </c>
      <c r="P28" s="16">
        <v>351</v>
      </c>
      <c r="Q28" s="16">
        <f t="shared" si="3"/>
        <v>1.9520379574949835</v>
      </c>
      <c r="R28" s="17">
        <v>0.16236741062267301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8" t="s">
        <v>58</v>
      </c>
      <c r="N29" s="16">
        <f t="shared" si="2"/>
        <v>1.2005457025920874</v>
      </c>
      <c r="O29" s="16">
        <v>2</v>
      </c>
      <c r="P29" s="16">
        <v>40</v>
      </c>
      <c r="Q29" s="16">
        <f t="shared" si="3"/>
        <v>0.532363884410269</v>
      </c>
      <c r="R29" s="17">
        <v>0.46561472562324546</v>
      </c>
    </row>
    <row r="30" spans="1:18" ht="12.7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37" t="s">
        <v>53</v>
      </c>
      <c r="N30" s="32">
        <f t="shared" si="2"/>
        <v>9.304229195088677</v>
      </c>
      <c r="O30" s="32">
        <v>3</v>
      </c>
      <c r="P30" s="32">
        <v>310</v>
      </c>
      <c r="Q30" s="32">
        <f t="shared" si="3"/>
        <v>4.2715312478746</v>
      </c>
      <c r="R30" s="33">
        <v>0.038755990898056814</v>
      </c>
    </row>
    <row r="31" spans="1:18" ht="22.5">
      <c r="A31" s="15"/>
      <c r="B31" s="16"/>
      <c r="C31" s="16"/>
      <c r="D31" s="16"/>
      <c r="E31" s="16"/>
      <c r="F31" s="17"/>
      <c r="G31" s="15" t="s">
        <v>88</v>
      </c>
      <c r="H31" s="16">
        <f>(242/8063)*J31</f>
        <v>1.7107776261937244</v>
      </c>
      <c r="I31" s="16">
        <v>2</v>
      </c>
      <c r="J31" s="16">
        <v>57</v>
      </c>
      <c r="K31" s="16">
        <f>(I31-H31)^2/H31</f>
        <v>0.048895648522273065</v>
      </c>
      <c r="L31" s="17">
        <v>0.8249961904647893</v>
      </c>
      <c r="M31" s="18" t="s">
        <v>58</v>
      </c>
      <c r="N31" s="16">
        <f t="shared" si="2"/>
        <v>1.2005457025920874</v>
      </c>
      <c r="O31" s="16">
        <v>2</v>
      </c>
      <c r="P31" s="16">
        <v>40</v>
      </c>
      <c r="Q31" s="16">
        <f t="shared" si="3"/>
        <v>0.532363884410269</v>
      </c>
      <c r="R31" s="17">
        <v>0.46561472562324546</v>
      </c>
    </row>
    <row r="32" spans="1:18" ht="22.5">
      <c r="A32" s="15"/>
      <c r="B32" s="16"/>
      <c r="C32" s="16"/>
      <c r="D32" s="16"/>
      <c r="E32" s="16"/>
      <c r="F32" s="17"/>
      <c r="G32" s="38" t="s">
        <v>164</v>
      </c>
      <c r="H32" s="35">
        <f>(242/8063)*J32</f>
        <v>0.30013642564802184</v>
      </c>
      <c r="I32" s="35">
        <v>2</v>
      </c>
      <c r="J32" s="35">
        <v>10</v>
      </c>
      <c r="K32" s="35">
        <f>(I32-H32)^2/H32</f>
        <v>9.627409152920748</v>
      </c>
      <c r="L32" s="36">
        <v>0.0019169483107251972</v>
      </c>
      <c r="M32" s="34" t="s">
        <v>163</v>
      </c>
      <c r="N32" s="35">
        <f t="shared" si="2"/>
        <v>0.30013642564802184</v>
      </c>
      <c r="O32" s="35">
        <v>2</v>
      </c>
      <c r="P32" s="35">
        <v>10</v>
      </c>
      <c r="Q32" s="35">
        <f t="shared" si="3"/>
        <v>9.627409152920748</v>
      </c>
      <c r="R32" s="36">
        <v>0.0019169483107251972</v>
      </c>
    </row>
    <row r="33" spans="1:18" ht="22.5">
      <c r="A33" s="15"/>
      <c r="B33" s="16"/>
      <c r="C33" s="16"/>
      <c r="D33" s="16"/>
      <c r="E33" s="16"/>
      <c r="F33" s="17"/>
      <c r="G33" s="15" t="s">
        <v>91</v>
      </c>
      <c r="H33" s="16">
        <f>(242/8063)*J33</f>
        <v>31.784447476125514</v>
      </c>
      <c r="I33" s="16">
        <v>22</v>
      </c>
      <c r="J33" s="16">
        <v>1059</v>
      </c>
      <c r="K33" s="16">
        <f>(I33-H33)^2/H33</f>
        <v>3.0120206583729163</v>
      </c>
      <c r="L33" s="17">
        <v>0.08264920162553446</v>
      </c>
      <c r="M33" s="37" t="s">
        <v>92</v>
      </c>
      <c r="N33" s="32">
        <f t="shared" si="2"/>
        <v>22.42019099590723</v>
      </c>
      <c r="O33" s="32">
        <v>12</v>
      </c>
      <c r="P33" s="32">
        <v>747</v>
      </c>
      <c r="Q33" s="32">
        <f t="shared" si="3"/>
        <v>4.842973033147099</v>
      </c>
      <c r="R33" s="33">
        <v>0.02775899838628304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8" t="s">
        <v>94</v>
      </c>
      <c r="N34" s="16">
        <f t="shared" si="2"/>
        <v>3.751705320600273</v>
      </c>
      <c r="O34" s="16">
        <v>5</v>
      </c>
      <c r="P34" s="16">
        <v>125</v>
      </c>
      <c r="Q34" s="16">
        <f t="shared" si="3"/>
        <v>0.4153416842366365</v>
      </c>
      <c r="R34" s="17">
        <v>0.519270653410735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8" t="s">
        <v>93</v>
      </c>
      <c r="N35" s="16">
        <f t="shared" si="2"/>
        <v>3.1814461118690316</v>
      </c>
      <c r="O35" s="16">
        <v>3</v>
      </c>
      <c r="P35" s="16">
        <v>106</v>
      </c>
      <c r="Q35" s="16">
        <f t="shared" si="3"/>
        <v>0.010348341714657474</v>
      </c>
      <c r="R35" s="17">
        <v>0.9189735285361098</v>
      </c>
    </row>
    <row r="36" spans="1:18" ht="22.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34" t="s">
        <v>163</v>
      </c>
      <c r="N36" s="35">
        <f t="shared" si="2"/>
        <v>0.30013642564802184</v>
      </c>
      <c r="O36" s="35">
        <v>2</v>
      </c>
      <c r="P36" s="35">
        <v>10</v>
      </c>
      <c r="Q36" s="35">
        <f t="shared" si="3"/>
        <v>9.627409152920748</v>
      </c>
      <c r="R36" s="36">
        <v>0.0019169483107251972</v>
      </c>
    </row>
    <row r="37" spans="1:18" ht="22.5">
      <c r="A37" s="15"/>
      <c r="B37" s="16"/>
      <c r="C37" s="16"/>
      <c r="D37" s="16"/>
      <c r="E37" s="16"/>
      <c r="F37" s="17"/>
      <c r="G37" s="38" t="s">
        <v>72</v>
      </c>
      <c r="H37" s="35">
        <f>(242/8063)*J37</f>
        <v>165.85538881309688</v>
      </c>
      <c r="I37" s="35">
        <v>204</v>
      </c>
      <c r="J37" s="35">
        <v>5526</v>
      </c>
      <c r="K37" s="35">
        <f>(I37-H37)^2/H37</f>
        <v>8.772771105071978</v>
      </c>
      <c r="L37" s="36">
        <v>0.00305760561972257</v>
      </c>
      <c r="M37" s="34" t="s">
        <v>77</v>
      </c>
      <c r="N37" s="35">
        <f t="shared" si="2"/>
        <v>12.275579809004093</v>
      </c>
      <c r="O37" s="35">
        <v>38</v>
      </c>
      <c r="P37" s="35">
        <v>409</v>
      </c>
      <c r="Q37" s="35">
        <f t="shared" si="3"/>
        <v>53.90749801304944</v>
      </c>
      <c r="R37" s="36">
        <v>2.1016521856154213E-13</v>
      </c>
    </row>
    <row r="38" spans="1:18" ht="12.7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34" t="s">
        <v>78</v>
      </c>
      <c r="N38" s="35">
        <f t="shared" si="2"/>
        <v>2.0409276944065486</v>
      </c>
      <c r="O38" s="35">
        <v>7</v>
      </c>
      <c r="P38" s="35">
        <v>68</v>
      </c>
      <c r="Q38" s="35">
        <f t="shared" si="3"/>
        <v>12.049617533978742</v>
      </c>
      <c r="R38" s="36">
        <v>0.0005180300715083019</v>
      </c>
    </row>
    <row r="39" spans="1:18" ht="12.7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8" t="s">
        <v>49</v>
      </c>
      <c r="N39" s="16">
        <f t="shared" si="2"/>
        <v>153.51978171896317</v>
      </c>
      <c r="O39" s="16">
        <v>172</v>
      </c>
      <c r="P39" s="16">
        <v>5115</v>
      </c>
      <c r="Q39" s="16">
        <f t="shared" si="3"/>
        <v>2.2245893258235556</v>
      </c>
      <c r="R39" s="17">
        <v>0.1358287694166188</v>
      </c>
    </row>
    <row r="40" spans="1:18" ht="12.7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8" t="s">
        <v>76</v>
      </c>
      <c r="N40" s="16">
        <f t="shared" si="2"/>
        <v>29.593451568894952</v>
      </c>
      <c r="O40" s="16">
        <v>37</v>
      </c>
      <c r="P40" s="16">
        <v>986</v>
      </c>
      <c r="Q40" s="16">
        <f t="shared" si="3"/>
        <v>1.8536857566139269</v>
      </c>
      <c r="R40" s="17">
        <v>0.1733553268101372</v>
      </c>
    </row>
    <row r="41" spans="1:18" ht="12.7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34" t="s">
        <v>75</v>
      </c>
      <c r="N41" s="35">
        <f t="shared" si="2"/>
        <v>10.564802182810368</v>
      </c>
      <c r="O41" s="35">
        <v>26</v>
      </c>
      <c r="P41" s="35">
        <v>352</v>
      </c>
      <c r="Q41" s="35">
        <f t="shared" si="3"/>
        <v>22.550855901818633</v>
      </c>
      <c r="R41" s="36">
        <v>2.0465333242514205E-06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34" t="s">
        <v>74</v>
      </c>
      <c r="N42" s="35">
        <f t="shared" si="2"/>
        <v>149.7680763983629</v>
      </c>
      <c r="O42" s="35">
        <v>175</v>
      </c>
      <c r="P42" s="35">
        <v>4990</v>
      </c>
      <c r="Q42" s="35">
        <f t="shared" si="3"/>
        <v>4.250905693316435</v>
      </c>
      <c r="R42" s="36">
        <v>0.03922940383395179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8" t="s">
        <v>73</v>
      </c>
      <c r="N43" s="16">
        <f t="shared" si="2"/>
        <v>102.46657571623466</v>
      </c>
      <c r="O43" s="16">
        <v>116</v>
      </c>
      <c r="P43" s="16">
        <v>3414</v>
      </c>
      <c r="Q43" s="16">
        <f t="shared" si="3"/>
        <v>1.7874469949266674</v>
      </c>
      <c r="R43" s="17">
        <v>0.18123753083363747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37" t="s">
        <v>37</v>
      </c>
      <c r="N44" s="32">
        <f t="shared" si="2"/>
        <v>35.83628922237381</v>
      </c>
      <c r="O44" s="32">
        <v>11</v>
      </c>
      <c r="P44" s="32">
        <v>1194</v>
      </c>
      <c r="Q44" s="32">
        <f t="shared" si="3"/>
        <v>17.212754884015347</v>
      </c>
      <c r="R44" s="33">
        <v>3.341850961713355E-05</v>
      </c>
    </row>
    <row r="45" spans="1:18" ht="22.5">
      <c r="A45" s="15"/>
      <c r="B45" s="16"/>
      <c r="C45" s="16"/>
      <c r="D45" s="16"/>
      <c r="E45" s="16"/>
      <c r="F45" s="17"/>
      <c r="G45" s="31" t="s">
        <v>35</v>
      </c>
      <c r="H45" s="32">
        <f>(242/8063)*J45</f>
        <v>46.100954979536155</v>
      </c>
      <c r="I45" s="32">
        <v>11</v>
      </c>
      <c r="J45" s="32">
        <v>1536</v>
      </c>
      <c r="K45" s="32">
        <f>(I45-H45)^2/H45</f>
        <v>26.72562945870282</v>
      </c>
      <c r="L45" s="33">
        <v>2.344905470907932E-07</v>
      </c>
      <c r="M45" s="37" t="s">
        <v>38</v>
      </c>
      <c r="N45" s="32">
        <f t="shared" si="2"/>
        <v>44.69031377899045</v>
      </c>
      <c r="O45" s="32">
        <v>11</v>
      </c>
      <c r="P45" s="32">
        <v>1489</v>
      </c>
      <c r="Q45" s="32">
        <f t="shared" si="3"/>
        <v>25.3978356057198</v>
      </c>
      <c r="R45" s="33">
        <v>4.664411554777814E-07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37" t="s">
        <v>37</v>
      </c>
      <c r="N46" s="32">
        <f t="shared" si="2"/>
        <v>35.83628922237381</v>
      </c>
      <c r="O46" s="32">
        <v>11</v>
      </c>
      <c r="P46" s="32">
        <v>1194</v>
      </c>
      <c r="Q46" s="32">
        <f t="shared" si="3"/>
        <v>17.212754884015347</v>
      </c>
      <c r="R46" s="33">
        <v>3.341850961713355E-05</v>
      </c>
    </row>
    <row r="47" spans="1:18" ht="22.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8" t="s">
        <v>33</v>
      </c>
      <c r="N47" s="16">
        <f t="shared" si="2"/>
        <v>7.923601637107777</v>
      </c>
      <c r="O47" s="16">
        <v>4</v>
      </c>
      <c r="P47" s="16">
        <v>264</v>
      </c>
      <c r="Q47" s="16">
        <f t="shared" si="3"/>
        <v>1.9428853836642506</v>
      </c>
      <c r="R47" s="17">
        <v>0.16335558581565468</v>
      </c>
    </row>
    <row r="48" spans="1:18" ht="13.5" thickBot="1">
      <c r="A48" s="19"/>
      <c r="B48" s="20"/>
      <c r="C48" s="20"/>
      <c r="D48" s="20"/>
      <c r="E48" s="20"/>
      <c r="F48" s="21"/>
      <c r="G48" s="19" t="s">
        <v>95</v>
      </c>
      <c r="H48" s="20">
        <f>(242/8063)*J48</f>
        <v>1.5306957708049114</v>
      </c>
      <c r="I48" s="20">
        <v>2</v>
      </c>
      <c r="J48" s="20">
        <v>51</v>
      </c>
      <c r="K48" s="20">
        <f>(I48-H48)^2/H48</f>
        <v>0.14388650164270095</v>
      </c>
      <c r="L48" s="21">
        <v>0.7044474704405862</v>
      </c>
      <c r="M48" s="39" t="s">
        <v>96</v>
      </c>
      <c r="N48" s="20">
        <f t="shared" si="2"/>
        <v>1.5006821282401093</v>
      </c>
      <c r="O48" s="20">
        <v>2</v>
      </c>
      <c r="P48" s="20">
        <v>50</v>
      </c>
      <c r="Q48" s="20">
        <f t="shared" si="3"/>
        <v>0.1661366736946545</v>
      </c>
      <c r="R48" s="21">
        <v>0.6835683425144186</v>
      </c>
    </row>
    <row r="49" spans="1:18" ht="23.25" thickBot="1">
      <c r="A49" s="40" t="s">
        <v>139</v>
      </c>
      <c r="B49" s="41">
        <f>(242/8063)*D49</f>
        <v>1.2605729877216918</v>
      </c>
      <c r="C49" s="41">
        <v>2</v>
      </c>
      <c r="D49" s="41">
        <v>42</v>
      </c>
      <c r="E49" s="41">
        <f>(C49-B49)^2/B49</f>
        <v>0.4337331608818647</v>
      </c>
      <c r="F49" s="42">
        <v>0.5101628055081584</v>
      </c>
      <c r="G49" s="40" t="s">
        <v>138</v>
      </c>
      <c r="H49" s="41">
        <f>(242/8063)*J49</f>
        <v>1.2605729877216918</v>
      </c>
      <c r="I49" s="41">
        <v>2</v>
      </c>
      <c r="J49" s="41">
        <v>42</v>
      </c>
      <c r="K49" s="41">
        <f>(I49-H49)^2/H49</f>
        <v>0.4337331608818647</v>
      </c>
      <c r="L49" s="42">
        <v>0.5101628055081584</v>
      </c>
      <c r="M49" s="43" t="s">
        <v>159</v>
      </c>
      <c r="N49" s="41">
        <f t="shared" si="2"/>
        <v>0.6903137789904502</v>
      </c>
      <c r="O49" s="41">
        <v>2</v>
      </c>
      <c r="P49" s="41">
        <v>23</v>
      </c>
      <c r="Q49" s="41">
        <f t="shared" si="3"/>
        <v>2.4847801821525057</v>
      </c>
      <c r="R49" s="42">
        <v>0.11495240790882533</v>
      </c>
    </row>
    <row r="50" spans="1:18" ht="22.5">
      <c r="A50" s="11" t="s">
        <v>47</v>
      </c>
      <c r="B50" s="12">
        <f>(242/8063)*D50</f>
        <v>220.69031377899046</v>
      </c>
      <c r="C50" s="12">
        <v>210</v>
      </c>
      <c r="D50" s="12">
        <v>7353</v>
      </c>
      <c r="E50" s="12">
        <f>(C50-B50)^2/B50</f>
        <v>0.5178424314885036</v>
      </c>
      <c r="F50" s="13">
        <v>0.4717634933862084</v>
      </c>
      <c r="G50" s="25" t="s">
        <v>40</v>
      </c>
      <c r="H50" s="26">
        <f>(242/8063)*J50</f>
        <v>47.54160982264666</v>
      </c>
      <c r="I50" s="26">
        <v>12</v>
      </c>
      <c r="J50" s="26">
        <v>1584</v>
      </c>
      <c r="K50" s="26">
        <f>(I50-H50)^2/H50</f>
        <v>26.570535442481372</v>
      </c>
      <c r="L50" s="27">
        <v>2.5408946058291804E-07</v>
      </c>
      <c r="M50" s="53" t="s">
        <v>38</v>
      </c>
      <c r="N50" s="26">
        <f t="shared" si="2"/>
        <v>44.69031377899045</v>
      </c>
      <c r="O50" s="26">
        <v>11</v>
      </c>
      <c r="P50" s="26">
        <v>1489</v>
      </c>
      <c r="Q50" s="26">
        <f t="shared" si="3"/>
        <v>25.3978356057198</v>
      </c>
      <c r="R50" s="27">
        <v>4.664411554777814E-07</v>
      </c>
    </row>
    <row r="51" spans="1:18" ht="22.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8" t="s">
        <v>34</v>
      </c>
      <c r="N51" s="16">
        <f t="shared" si="2"/>
        <v>9.304229195088677</v>
      </c>
      <c r="O51" s="16">
        <v>4</v>
      </c>
      <c r="P51" s="16">
        <v>310</v>
      </c>
      <c r="Q51" s="16">
        <f t="shared" si="3"/>
        <v>3.023877288930319</v>
      </c>
      <c r="R51" s="17">
        <v>0.08204708946634254</v>
      </c>
    </row>
    <row r="52" spans="1:18" ht="22.5">
      <c r="A52" s="15"/>
      <c r="B52" s="16"/>
      <c r="C52" s="16"/>
      <c r="D52" s="16"/>
      <c r="E52" s="16"/>
      <c r="F52" s="17"/>
      <c r="G52" s="15" t="s">
        <v>48</v>
      </c>
      <c r="H52" s="16">
        <f>(242/8063)*J52</f>
        <v>204.6630286493861</v>
      </c>
      <c r="I52" s="16">
        <v>204</v>
      </c>
      <c r="J52" s="16">
        <v>6819</v>
      </c>
      <c r="K52" s="16">
        <f>(I52-H52)^2/H52</f>
        <v>0.002147955069402635</v>
      </c>
      <c r="L52" s="17">
        <v>0.963034447740605</v>
      </c>
      <c r="M52" s="18" t="s">
        <v>49</v>
      </c>
      <c r="N52" s="16">
        <f t="shared" si="2"/>
        <v>153.51978171896317</v>
      </c>
      <c r="O52" s="16">
        <v>172</v>
      </c>
      <c r="P52" s="16">
        <v>5115</v>
      </c>
      <c r="Q52" s="16">
        <f t="shared" si="3"/>
        <v>2.2245893258235556</v>
      </c>
      <c r="R52" s="17">
        <v>0.1358287694166188</v>
      </c>
    </row>
    <row r="53" spans="1:18" ht="22.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37" t="s">
        <v>38</v>
      </c>
      <c r="N53" s="32">
        <f t="shared" si="2"/>
        <v>44.69031377899045</v>
      </c>
      <c r="O53" s="32">
        <v>11</v>
      </c>
      <c r="P53" s="32">
        <v>1489</v>
      </c>
      <c r="Q53" s="32">
        <f t="shared" si="3"/>
        <v>25.3978356057198</v>
      </c>
      <c r="R53" s="33">
        <v>4.664411554777814E-07</v>
      </c>
    </row>
    <row r="54" spans="1:18" ht="12.7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8" t="s">
        <v>51</v>
      </c>
      <c r="N54" s="16">
        <f t="shared" si="2"/>
        <v>58.586630286493865</v>
      </c>
      <c r="O54" s="16">
        <v>66</v>
      </c>
      <c r="P54" s="16">
        <v>1952</v>
      </c>
      <c r="Q54" s="16">
        <f t="shared" si="3"/>
        <v>0.938064712723368</v>
      </c>
      <c r="R54" s="17">
        <v>0.3327760454064319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37" t="s">
        <v>50</v>
      </c>
      <c r="N55" s="32">
        <f t="shared" si="2"/>
        <v>48.1418826739427</v>
      </c>
      <c r="O55" s="32">
        <v>16</v>
      </c>
      <c r="P55" s="32">
        <v>1604</v>
      </c>
      <c r="Q55" s="32">
        <f t="shared" si="3"/>
        <v>21.459497727218604</v>
      </c>
      <c r="R55" s="33">
        <v>3.6138158139298326E-06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8" t="s">
        <v>15</v>
      </c>
      <c r="N56" s="16">
        <f t="shared" si="2"/>
        <v>1.6507503410641202</v>
      </c>
      <c r="O56" s="16">
        <v>2</v>
      </c>
      <c r="P56" s="16">
        <v>55</v>
      </c>
      <c r="Q56" s="16">
        <f t="shared" si="3"/>
        <v>0.07389083693188857</v>
      </c>
      <c r="R56" s="17">
        <v>0.7857537437075045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8" t="s">
        <v>52</v>
      </c>
      <c r="N57" s="16">
        <f t="shared" si="2"/>
        <v>10.534788540245566</v>
      </c>
      <c r="O57" s="16">
        <v>6</v>
      </c>
      <c r="P57" s="16">
        <v>351</v>
      </c>
      <c r="Q57" s="16">
        <f t="shared" si="3"/>
        <v>1.9520379574949835</v>
      </c>
      <c r="R57" s="17">
        <v>0.16236741062267301</v>
      </c>
    </row>
    <row r="58" spans="1:18" ht="22.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8" t="s">
        <v>58</v>
      </c>
      <c r="N58" s="16">
        <f t="shared" si="2"/>
        <v>1.2005457025920874</v>
      </c>
      <c r="O58" s="16">
        <v>2</v>
      </c>
      <c r="P58" s="16">
        <v>40</v>
      </c>
      <c r="Q58" s="16">
        <f t="shared" si="3"/>
        <v>0.532363884410269</v>
      </c>
      <c r="R58" s="17">
        <v>0.46561472562324546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37" t="s">
        <v>53</v>
      </c>
      <c r="N59" s="32">
        <f t="shared" si="2"/>
        <v>9.304229195088677</v>
      </c>
      <c r="O59" s="32">
        <v>3</v>
      </c>
      <c r="P59" s="32">
        <v>310</v>
      </c>
      <c r="Q59" s="32">
        <f t="shared" si="3"/>
        <v>4.2715312478746</v>
      </c>
      <c r="R59" s="33">
        <v>0.038755990898056814</v>
      </c>
    </row>
    <row r="60" spans="1:18" ht="12.75">
      <c r="A60" s="15"/>
      <c r="B60" s="16"/>
      <c r="C60" s="16"/>
      <c r="D60" s="16"/>
      <c r="E60" s="16"/>
      <c r="F60" s="17"/>
      <c r="G60" s="31" t="s">
        <v>60</v>
      </c>
      <c r="H60" s="32">
        <f>(242/8063)*J60</f>
        <v>56.75579809004093</v>
      </c>
      <c r="I60" s="32">
        <v>27</v>
      </c>
      <c r="J60" s="32">
        <v>1891</v>
      </c>
      <c r="K60" s="32">
        <f>(I60-H60)^2/H60</f>
        <v>15.600300758181888</v>
      </c>
      <c r="L60" s="33">
        <v>7.82421426038793E-05</v>
      </c>
      <c r="M60" s="37" t="s">
        <v>62</v>
      </c>
      <c r="N60" s="32">
        <f t="shared" si="2"/>
        <v>43.9699863574352</v>
      </c>
      <c r="O60" s="32">
        <v>20</v>
      </c>
      <c r="P60" s="32">
        <v>1465</v>
      </c>
      <c r="Q60" s="32">
        <f t="shared" si="3"/>
        <v>13.067100847041154</v>
      </c>
      <c r="R60" s="33">
        <v>0.00030052793525303656</v>
      </c>
    </row>
    <row r="61" spans="1:18" ht="12.7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37" t="s">
        <v>63</v>
      </c>
      <c r="N61" s="32">
        <f t="shared" si="2"/>
        <v>11.285129604365622</v>
      </c>
      <c r="O61" s="32">
        <v>4</v>
      </c>
      <c r="P61" s="32">
        <v>376</v>
      </c>
      <c r="Q61" s="32">
        <f t="shared" si="3"/>
        <v>4.702924575352083</v>
      </c>
      <c r="R61" s="33">
        <v>0.03011133753661499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37" t="s">
        <v>61</v>
      </c>
      <c r="N62" s="32">
        <f t="shared" si="2"/>
        <v>16.807639836289223</v>
      </c>
      <c r="O62" s="32">
        <v>8</v>
      </c>
      <c r="P62" s="32">
        <v>560</v>
      </c>
      <c r="Q62" s="32">
        <f t="shared" si="3"/>
        <v>4.61543204408143</v>
      </c>
      <c r="R62" s="33">
        <v>0.03168551230143213</v>
      </c>
    </row>
    <row r="63" spans="1:18" ht="12.75">
      <c r="A63" s="15"/>
      <c r="B63" s="16"/>
      <c r="C63" s="16"/>
      <c r="D63" s="16"/>
      <c r="E63" s="16"/>
      <c r="F63" s="17"/>
      <c r="G63" s="31" t="s">
        <v>64</v>
      </c>
      <c r="H63" s="32">
        <f>(242/8063)*J63</f>
        <v>19.508867667121418</v>
      </c>
      <c r="I63" s="32">
        <v>3</v>
      </c>
      <c r="J63" s="32">
        <v>650</v>
      </c>
      <c r="K63" s="32">
        <f>(I63-H63)^2/H63</f>
        <v>13.97019633845009</v>
      </c>
      <c r="L63" s="33">
        <v>0.0001857315961388828</v>
      </c>
      <c r="M63" s="37" t="s">
        <v>70</v>
      </c>
      <c r="N63" s="32">
        <f t="shared" si="2"/>
        <v>7.383356070941337</v>
      </c>
      <c r="O63" s="32">
        <v>2</v>
      </c>
      <c r="P63" s="32">
        <v>246</v>
      </c>
      <c r="Q63" s="32">
        <f t="shared" si="3"/>
        <v>3.9251151248955134</v>
      </c>
      <c r="R63" s="33">
        <v>0.04756993321305614</v>
      </c>
    </row>
    <row r="64" spans="1:18" ht="23.25" thickBot="1">
      <c r="A64" s="19"/>
      <c r="B64" s="20"/>
      <c r="C64" s="20"/>
      <c r="D64" s="20"/>
      <c r="E64" s="20"/>
      <c r="F64" s="21"/>
      <c r="G64" s="19"/>
      <c r="H64" s="20"/>
      <c r="I64" s="20"/>
      <c r="J64" s="20"/>
      <c r="K64" s="20"/>
      <c r="L64" s="21"/>
      <c r="M64" s="39" t="s">
        <v>69</v>
      </c>
      <c r="N64" s="20">
        <f t="shared" si="2"/>
        <v>3.7817189631650754</v>
      </c>
      <c r="O64" s="20">
        <v>2</v>
      </c>
      <c r="P64" s="20">
        <v>126</v>
      </c>
      <c r="Q64" s="20">
        <f t="shared" si="3"/>
        <v>0.839439020885133</v>
      </c>
      <c r="R64" s="21">
        <v>0.3595572603795578</v>
      </c>
    </row>
    <row r="65" spans="1:18" ht="22.5">
      <c r="A65" s="11" t="s">
        <v>10</v>
      </c>
      <c r="B65" s="12">
        <f>(242/8063)*D65</f>
        <v>34.305593451568896</v>
      </c>
      <c r="C65" s="12">
        <v>32</v>
      </c>
      <c r="D65" s="12">
        <v>1143</v>
      </c>
      <c r="E65" s="12">
        <f>(C65-B65)^2/B65</f>
        <v>0.15495319069241376</v>
      </c>
      <c r="F65" s="13">
        <v>0.6938461495625713</v>
      </c>
      <c r="G65" s="11" t="s">
        <v>11</v>
      </c>
      <c r="H65" s="12">
        <f>(242/8063)*J65</f>
        <v>11.435197817189632</v>
      </c>
      <c r="I65" s="12">
        <v>17</v>
      </c>
      <c r="J65" s="12">
        <v>381</v>
      </c>
      <c r="K65" s="12">
        <f>(I65-H65)^2/H65</f>
        <v>2.7080443931858134</v>
      </c>
      <c r="L65" s="13">
        <v>0.09984332028231602</v>
      </c>
      <c r="M65" s="28" t="s">
        <v>12</v>
      </c>
      <c r="N65" s="29">
        <f t="shared" si="2"/>
        <v>7.683492496589359</v>
      </c>
      <c r="O65" s="29">
        <v>14</v>
      </c>
      <c r="P65" s="29">
        <v>256</v>
      </c>
      <c r="Q65" s="29">
        <f t="shared" si="3"/>
        <v>5.192725451134812</v>
      </c>
      <c r="R65" s="30">
        <v>0.022681618906231993</v>
      </c>
    </row>
    <row r="66" spans="1:18" ht="12.7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18" t="s">
        <v>13</v>
      </c>
      <c r="N66" s="16">
        <f t="shared" si="2"/>
        <v>1.9809004092769442</v>
      </c>
      <c r="O66" s="16">
        <v>3</v>
      </c>
      <c r="P66" s="16">
        <v>66</v>
      </c>
      <c r="Q66" s="16">
        <f t="shared" si="3"/>
        <v>0.52428883902901</v>
      </c>
      <c r="R66" s="17">
        <v>0.4690178972134341</v>
      </c>
    </row>
    <row r="67" spans="1:18" ht="12.7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8" t="s">
        <v>14</v>
      </c>
      <c r="N67" s="16">
        <f t="shared" si="2"/>
        <v>1.5006821282401093</v>
      </c>
      <c r="O67" s="16">
        <v>2</v>
      </c>
      <c r="P67" s="16">
        <v>50</v>
      </c>
      <c r="Q67" s="16">
        <f t="shared" si="3"/>
        <v>0.1661366736946545</v>
      </c>
      <c r="R67" s="17">
        <v>0.6835683425144186</v>
      </c>
    </row>
    <row r="68" spans="1:18" ht="12.75">
      <c r="A68" s="15"/>
      <c r="B68" s="16"/>
      <c r="C68" s="16"/>
      <c r="D68" s="16"/>
      <c r="E68" s="16"/>
      <c r="F68" s="17"/>
      <c r="G68" s="15" t="s">
        <v>15</v>
      </c>
      <c r="H68" s="16">
        <f>(242/8063)*J68</f>
        <v>1.6507503410641202</v>
      </c>
      <c r="I68" s="16">
        <v>2</v>
      </c>
      <c r="J68" s="16">
        <v>55</v>
      </c>
      <c r="K68" s="16">
        <f>(I68-H68)^2/H68</f>
        <v>0.07389083693188857</v>
      </c>
      <c r="L68" s="17">
        <v>0.7857537437075045</v>
      </c>
      <c r="M68" s="18" t="s">
        <v>14</v>
      </c>
      <c r="N68" s="16">
        <f t="shared" si="2"/>
        <v>1.5006821282401093</v>
      </c>
      <c r="O68" s="16">
        <v>2</v>
      </c>
      <c r="P68" s="16">
        <v>50</v>
      </c>
      <c r="Q68" s="16">
        <f t="shared" si="3"/>
        <v>0.1661366736946545</v>
      </c>
      <c r="R68" s="17">
        <v>0.6835683425144186</v>
      </c>
    </row>
    <row r="69" spans="1:18" ht="22.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8" t="s">
        <v>16</v>
      </c>
      <c r="N69" s="16">
        <f aca="true" t="shared" si="4" ref="N69:N101">(242/8063)*P69</f>
        <v>1.5306957708049114</v>
      </c>
      <c r="O69" s="16">
        <v>2</v>
      </c>
      <c r="P69" s="16">
        <v>51</v>
      </c>
      <c r="Q69" s="16">
        <f aca="true" t="shared" si="5" ref="Q69:Q101">(O69-N69)^2/N69</f>
        <v>0.14388650164270095</v>
      </c>
      <c r="R69" s="17">
        <v>0.7044474704405862</v>
      </c>
    </row>
    <row r="70" spans="1:18" ht="22.5">
      <c r="A70" s="15"/>
      <c r="B70" s="16"/>
      <c r="C70" s="16"/>
      <c r="D70" s="16"/>
      <c r="E70" s="16"/>
      <c r="F70" s="17"/>
      <c r="G70" s="15" t="s">
        <v>17</v>
      </c>
      <c r="H70" s="16">
        <f aca="true" t="shared" si="6" ref="H70:H101">(242/8063)*J70</f>
        <v>7.2933151432469305</v>
      </c>
      <c r="I70" s="16">
        <v>8</v>
      </c>
      <c r="J70" s="16">
        <v>243</v>
      </c>
      <c r="K70" s="16">
        <f aca="true" t="shared" si="7" ref="K70:K101">(I70-H70)^2/H70</f>
        <v>0.06847414062815001</v>
      </c>
      <c r="L70" s="17">
        <v>0.7935715221209698</v>
      </c>
      <c r="M70" s="18" t="s">
        <v>16</v>
      </c>
      <c r="N70" s="16">
        <f t="shared" si="4"/>
        <v>1.5306957708049114</v>
      </c>
      <c r="O70" s="16">
        <v>2</v>
      </c>
      <c r="P70" s="16">
        <v>51</v>
      </c>
      <c r="Q70" s="16">
        <f t="shared" si="5"/>
        <v>0.14388650164270095</v>
      </c>
      <c r="R70" s="17">
        <v>0.7044474704405862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8" t="s">
        <v>18</v>
      </c>
      <c r="N71" s="16">
        <f t="shared" si="4"/>
        <v>0.9904502046384721</v>
      </c>
      <c r="O71" s="16">
        <v>3</v>
      </c>
      <c r="P71" s="16">
        <v>33</v>
      </c>
      <c r="Q71" s="16">
        <f t="shared" si="5"/>
        <v>4.077227064142604</v>
      </c>
      <c r="R71" s="17">
        <v>0.0434649333025956</v>
      </c>
    </row>
    <row r="72" spans="1:18" ht="22.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8" t="s">
        <v>19</v>
      </c>
      <c r="N72" s="16">
        <f t="shared" si="4"/>
        <v>4.201909959072306</v>
      </c>
      <c r="O72" s="16">
        <v>3</v>
      </c>
      <c r="P72" s="16">
        <v>140</v>
      </c>
      <c r="Q72" s="16">
        <f t="shared" si="5"/>
        <v>0.3437930759554225</v>
      </c>
      <c r="R72" s="17">
        <v>0.557647926509004</v>
      </c>
    </row>
    <row r="73" spans="1:18" ht="22.5">
      <c r="A73" s="15"/>
      <c r="B73" s="16"/>
      <c r="C73" s="16"/>
      <c r="D73" s="16"/>
      <c r="E73" s="16"/>
      <c r="F73" s="17"/>
      <c r="G73" s="15" t="s">
        <v>24</v>
      </c>
      <c r="H73" s="16">
        <f t="shared" si="6"/>
        <v>16.537517053206003</v>
      </c>
      <c r="I73" s="16">
        <v>17</v>
      </c>
      <c r="J73" s="16">
        <v>551</v>
      </c>
      <c r="K73" s="16">
        <f t="shared" si="7"/>
        <v>0.012933651127137867</v>
      </c>
      <c r="L73" s="17">
        <v>0.9094548341842311</v>
      </c>
      <c r="M73" s="18" t="s">
        <v>19</v>
      </c>
      <c r="N73" s="16">
        <f t="shared" si="4"/>
        <v>4.201909959072306</v>
      </c>
      <c r="O73" s="16">
        <v>3</v>
      </c>
      <c r="P73" s="16">
        <v>140</v>
      </c>
      <c r="Q73" s="16">
        <f t="shared" si="5"/>
        <v>0.3437930759554225</v>
      </c>
      <c r="R73" s="17">
        <v>0.557647926509004</v>
      </c>
    </row>
    <row r="74" spans="1:18" ht="12.7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18" t="s">
        <v>25</v>
      </c>
      <c r="N74" s="16">
        <f t="shared" si="4"/>
        <v>16.17735334242838</v>
      </c>
      <c r="O74" s="16">
        <v>17</v>
      </c>
      <c r="P74" s="16">
        <v>539</v>
      </c>
      <c r="Q74" s="16">
        <f t="shared" si="5"/>
        <v>0.041833018596364124</v>
      </c>
      <c r="R74" s="17">
        <v>0.8379383994015908</v>
      </c>
    </row>
    <row r="75" spans="1:18" ht="22.5">
      <c r="A75" s="15"/>
      <c r="B75" s="16"/>
      <c r="C75" s="16"/>
      <c r="D75" s="16"/>
      <c r="E75" s="16"/>
      <c r="F75" s="17"/>
      <c r="G75" s="15" t="s">
        <v>22</v>
      </c>
      <c r="H75" s="16">
        <f t="shared" si="6"/>
        <v>10.774897680763985</v>
      </c>
      <c r="I75" s="16">
        <v>8</v>
      </c>
      <c r="J75" s="16">
        <v>359</v>
      </c>
      <c r="K75" s="16">
        <f t="shared" si="7"/>
        <v>0.7146292583785702</v>
      </c>
      <c r="L75" s="17">
        <v>0.397911280762683</v>
      </c>
      <c r="M75" s="18" t="s">
        <v>23</v>
      </c>
      <c r="N75" s="16">
        <f t="shared" si="4"/>
        <v>3.271487039563438</v>
      </c>
      <c r="O75" s="16">
        <v>3</v>
      </c>
      <c r="P75" s="16">
        <v>109</v>
      </c>
      <c r="Q75" s="16">
        <f t="shared" si="5"/>
        <v>0.02252957500964309</v>
      </c>
      <c r="R75" s="17">
        <v>0.8806868632015771</v>
      </c>
    </row>
    <row r="76" spans="1:18" ht="23.25" thickBot="1">
      <c r="A76" s="19"/>
      <c r="B76" s="20"/>
      <c r="C76" s="20"/>
      <c r="D76" s="20"/>
      <c r="E76" s="20"/>
      <c r="F76" s="21"/>
      <c r="G76" s="19" t="s">
        <v>26</v>
      </c>
      <c r="H76" s="20">
        <f t="shared" si="6"/>
        <v>8.64392905866303</v>
      </c>
      <c r="I76" s="20">
        <v>6</v>
      </c>
      <c r="J76" s="20">
        <v>288</v>
      </c>
      <c r="K76" s="20">
        <f t="shared" si="7"/>
        <v>0.8087017859357567</v>
      </c>
      <c r="L76" s="21">
        <v>0.36850434659850184</v>
      </c>
      <c r="M76" s="39" t="s">
        <v>27</v>
      </c>
      <c r="N76" s="20">
        <f t="shared" si="4"/>
        <v>2.581173260572988</v>
      </c>
      <c r="O76" s="20">
        <v>3</v>
      </c>
      <c r="P76" s="20">
        <v>86</v>
      </c>
      <c r="Q76" s="20">
        <f t="shared" si="5"/>
        <v>0.06795972991759658</v>
      </c>
      <c r="R76" s="21">
        <v>0.7943309069183718</v>
      </c>
    </row>
    <row r="77" spans="1:18" ht="12.75">
      <c r="A77" s="25" t="s">
        <v>98</v>
      </c>
      <c r="B77" s="26">
        <f>(242/8063)*D77</f>
        <v>55.405184174624836</v>
      </c>
      <c r="C77" s="26">
        <v>32</v>
      </c>
      <c r="D77" s="26">
        <v>1846</v>
      </c>
      <c r="E77" s="26">
        <f>(C77-B77)^2/B77</f>
        <v>9.88720919186112</v>
      </c>
      <c r="F77" s="27">
        <v>0.0016643159515504768</v>
      </c>
      <c r="G77" s="25" t="s">
        <v>64</v>
      </c>
      <c r="H77" s="26">
        <f t="shared" si="6"/>
        <v>19.508867667121418</v>
      </c>
      <c r="I77" s="26">
        <v>3</v>
      </c>
      <c r="J77" s="26">
        <v>650</v>
      </c>
      <c r="K77" s="26">
        <f t="shared" si="7"/>
        <v>13.97019633845009</v>
      </c>
      <c r="L77" s="27">
        <v>0.0001857315961388828</v>
      </c>
      <c r="M77" s="14" t="s">
        <v>70</v>
      </c>
      <c r="N77" s="12">
        <f t="shared" si="4"/>
        <v>7.383356070941337</v>
      </c>
      <c r="O77" s="12">
        <v>2</v>
      </c>
      <c r="P77" s="12">
        <v>246</v>
      </c>
      <c r="Q77" s="12">
        <f t="shared" si="5"/>
        <v>3.9251151248955134</v>
      </c>
      <c r="R77" s="13">
        <v>0.04756993321305614</v>
      </c>
    </row>
    <row r="78" spans="1:18" ht="22.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8" t="s">
        <v>69</v>
      </c>
      <c r="N78" s="16">
        <f t="shared" si="4"/>
        <v>3.7817189631650754</v>
      </c>
      <c r="O78" s="16">
        <v>2</v>
      </c>
      <c r="P78" s="16">
        <v>126</v>
      </c>
      <c r="Q78" s="16">
        <f t="shared" si="5"/>
        <v>0.839439020885133</v>
      </c>
      <c r="R78" s="17">
        <v>0.3595572603795578</v>
      </c>
    </row>
    <row r="79" spans="1:18" ht="22.5">
      <c r="A79" s="15"/>
      <c r="B79" s="16"/>
      <c r="C79" s="16"/>
      <c r="D79" s="16"/>
      <c r="E79" s="16"/>
      <c r="F79" s="17"/>
      <c r="G79" s="15" t="s">
        <v>110</v>
      </c>
      <c r="H79" s="16">
        <f t="shared" si="6"/>
        <v>13.356070941336972</v>
      </c>
      <c r="I79" s="16">
        <v>8</v>
      </c>
      <c r="J79" s="16">
        <v>445</v>
      </c>
      <c r="K79" s="16">
        <f t="shared" si="7"/>
        <v>2.14789933765975</v>
      </c>
      <c r="L79" s="17">
        <v>0.14276510525421493</v>
      </c>
      <c r="M79" s="18" t="s">
        <v>111</v>
      </c>
      <c r="N79" s="16">
        <f t="shared" si="4"/>
        <v>13.05593451568895</v>
      </c>
      <c r="O79" s="16">
        <v>8</v>
      </c>
      <c r="P79" s="16">
        <v>435</v>
      </c>
      <c r="Q79" s="16">
        <f t="shared" si="5"/>
        <v>1.957919886639838</v>
      </c>
      <c r="R79" s="17">
        <v>0.16173595761185522</v>
      </c>
    </row>
    <row r="80" spans="1:18" ht="22.5">
      <c r="A80" s="15"/>
      <c r="B80" s="16"/>
      <c r="C80" s="16"/>
      <c r="D80" s="16"/>
      <c r="E80" s="16"/>
      <c r="F80" s="17"/>
      <c r="G80" s="15" t="s">
        <v>112</v>
      </c>
      <c r="H80" s="16">
        <f t="shared" si="6"/>
        <v>9.87448840381992</v>
      </c>
      <c r="I80" s="16">
        <v>4</v>
      </c>
      <c r="J80" s="16">
        <v>329</v>
      </c>
      <c r="K80" s="16">
        <f t="shared" si="7"/>
        <v>3.494825513518731</v>
      </c>
      <c r="L80" s="17">
        <v>0.061560895154814554</v>
      </c>
      <c r="M80" s="18" t="s">
        <v>113</v>
      </c>
      <c r="N80" s="16">
        <f t="shared" si="4"/>
        <v>9.814461118690314</v>
      </c>
      <c r="O80" s="16">
        <v>4</v>
      </c>
      <c r="P80" s="16">
        <v>327</v>
      </c>
      <c r="Q80" s="16">
        <f t="shared" si="5"/>
        <v>3.4447085471028798</v>
      </c>
      <c r="R80" s="17">
        <v>0.06345461222684035</v>
      </c>
    </row>
    <row r="81" spans="1:18" ht="22.5">
      <c r="A81" s="15"/>
      <c r="B81" s="16"/>
      <c r="C81" s="16"/>
      <c r="D81" s="16"/>
      <c r="E81" s="16"/>
      <c r="F81" s="17"/>
      <c r="G81" s="31" t="s">
        <v>99</v>
      </c>
      <c r="H81" s="32">
        <f t="shared" si="6"/>
        <v>23.320600272851298</v>
      </c>
      <c r="I81" s="32">
        <v>11</v>
      </c>
      <c r="J81" s="32">
        <v>777</v>
      </c>
      <c r="K81" s="32">
        <f t="shared" si="7"/>
        <v>6.509145961396985</v>
      </c>
      <c r="L81" s="33">
        <v>0.010732103990989672</v>
      </c>
      <c r="M81" s="18" t="s">
        <v>100</v>
      </c>
      <c r="N81" s="16">
        <f t="shared" si="4"/>
        <v>3.8417462482946796</v>
      </c>
      <c r="O81" s="16">
        <v>3</v>
      </c>
      <c r="P81" s="16">
        <v>128</v>
      </c>
      <c r="Q81" s="16">
        <f t="shared" si="5"/>
        <v>0.18443090738558857</v>
      </c>
      <c r="R81" s="17">
        <v>0.6675927199859111</v>
      </c>
    </row>
    <row r="82" spans="1:18" ht="22.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37" t="s">
        <v>101</v>
      </c>
      <c r="N82" s="32">
        <f t="shared" si="4"/>
        <v>19.088676671214188</v>
      </c>
      <c r="O82" s="32">
        <v>7</v>
      </c>
      <c r="P82" s="32">
        <v>636</v>
      </c>
      <c r="Q82" s="32">
        <f t="shared" si="5"/>
        <v>7.655643509407441</v>
      </c>
      <c r="R82" s="33">
        <v>0.0056595000636144865</v>
      </c>
    </row>
    <row r="83" spans="1:18" ht="33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18" t="s">
        <v>175</v>
      </c>
      <c r="N83" s="16">
        <f t="shared" si="4"/>
        <v>4.021828103683493</v>
      </c>
      <c r="O83" s="16">
        <v>3</v>
      </c>
      <c r="P83" s="16">
        <v>134</v>
      </c>
      <c r="Q83" s="16">
        <f t="shared" si="5"/>
        <v>0.2596164347554059</v>
      </c>
      <c r="R83" s="17">
        <v>0.6103837915742241</v>
      </c>
    </row>
    <row r="84" spans="1:18" ht="12.75">
      <c r="A84" s="15"/>
      <c r="B84" s="16"/>
      <c r="C84" s="16"/>
      <c r="D84" s="16"/>
      <c r="E84" s="16"/>
      <c r="F84" s="17"/>
      <c r="G84" s="31" t="s">
        <v>103</v>
      </c>
      <c r="H84" s="32">
        <f t="shared" si="6"/>
        <v>23.65075034106412</v>
      </c>
      <c r="I84" s="32">
        <v>13</v>
      </c>
      <c r="J84" s="32">
        <v>788</v>
      </c>
      <c r="K84" s="32">
        <f t="shared" si="7"/>
        <v>4.796401010191948</v>
      </c>
      <c r="L84" s="33">
        <v>0.028519253171764736</v>
      </c>
      <c r="M84" s="18" t="s">
        <v>104</v>
      </c>
      <c r="N84" s="16">
        <f t="shared" si="4"/>
        <v>6.693042291950887</v>
      </c>
      <c r="O84" s="16">
        <v>3</v>
      </c>
      <c r="P84" s="16">
        <v>223</v>
      </c>
      <c r="Q84" s="16">
        <f t="shared" si="5"/>
        <v>2.0377222756443234</v>
      </c>
      <c r="R84" s="17">
        <v>0.15343925280092097</v>
      </c>
    </row>
    <row r="85" spans="1:18" ht="12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8" t="s">
        <v>105</v>
      </c>
      <c r="N85" s="16">
        <f t="shared" si="4"/>
        <v>14.496589358799454</v>
      </c>
      <c r="O85" s="16">
        <v>8</v>
      </c>
      <c r="P85" s="16">
        <v>483</v>
      </c>
      <c r="Q85" s="16">
        <f t="shared" si="5"/>
        <v>2.9114209040657824</v>
      </c>
      <c r="R85" s="17">
        <v>0.08795435314414424</v>
      </c>
    </row>
    <row r="86" spans="1:18" ht="12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8" t="s">
        <v>106</v>
      </c>
      <c r="N86" s="16">
        <f t="shared" si="4"/>
        <v>3.9618008185538884</v>
      </c>
      <c r="O86" s="16">
        <v>3</v>
      </c>
      <c r="P86" s="16">
        <v>132</v>
      </c>
      <c r="Q86" s="16">
        <f t="shared" si="5"/>
        <v>0.2334950334299213</v>
      </c>
      <c r="R86" s="17">
        <v>0.6289443370723578</v>
      </c>
    </row>
    <row r="87" spans="1:18" ht="12.7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18" t="s">
        <v>196</v>
      </c>
      <c r="N87" s="16">
        <f t="shared" si="4"/>
        <v>0.8403819918144612</v>
      </c>
      <c r="O87" s="16">
        <v>2</v>
      </c>
      <c r="P87" s="16">
        <v>28</v>
      </c>
      <c r="Q87" s="16">
        <f t="shared" si="5"/>
        <v>1.600122251554721</v>
      </c>
      <c r="R87" s="17">
        <v>0.205885886703432</v>
      </c>
    </row>
    <row r="88" spans="1:18" ht="12.75">
      <c r="A88" s="15"/>
      <c r="B88" s="16"/>
      <c r="C88" s="16"/>
      <c r="D88" s="16"/>
      <c r="E88" s="16"/>
      <c r="F88" s="17"/>
      <c r="G88" s="31" t="s">
        <v>116</v>
      </c>
      <c r="H88" s="32">
        <f t="shared" si="6"/>
        <v>25.42155525238745</v>
      </c>
      <c r="I88" s="32">
        <v>10</v>
      </c>
      <c r="J88" s="32">
        <v>847</v>
      </c>
      <c r="K88" s="32">
        <f t="shared" si="7"/>
        <v>9.355224888536425</v>
      </c>
      <c r="L88" s="33">
        <v>0.002223506837904732</v>
      </c>
      <c r="M88" s="37" t="s">
        <v>117</v>
      </c>
      <c r="N88" s="32">
        <f t="shared" si="4"/>
        <v>13.416098226466577</v>
      </c>
      <c r="O88" s="32">
        <v>3</v>
      </c>
      <c r="P88" s="32">
        <v>447</v>
      </c>
      <c r="Q88" s="32">
        <f t="shared" si="5"/>
        <v>8.08693410200044</v>
      </c>
      <c r="R88" s="33">
        <v>0.004458552321556231</v>
      </c>
    </row>
    <row r="89" spans="1:18" ht="12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8" t="s">
        <v>118</v>
      </c>
      <c r="N89" s="16">
        <f t="shared" si="4"/>
        <v>3.9618008185538884</v>
      </c>
      <c r="O89" s="16">
        <v>2</v>
      </c>
      <c r="P89" s="16">
        <v>132</v>
      </c>
      <c r="Q89" s="16">
        <f t="shared" si="5"/>
        <v>0.9714426918321253</v>
      </c>
      <c r="R89" s="17">
        <v>0.3243206390787605</v>
      </c>
    </row>
    <row r="90" spans="1:18" ht="22.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18" t="s">
        <v>119</v>
      </c>
      <c r="N90" s="16">
        <f t="shared" si="4"/>
        <v>5.012278308321965</v>
      </c>
      <c r="O90" s="16">
        <v>2</v>
      </c>
      <c r="P90" s="16">
        <v>167</v>
      </c>
      <c r="Q90" s="16">
        <f t="shared" si="5"/>
        <v>1.8103185913921875</v>
      </c>
      <c r="R90" s="17">
        <v>0.17847001662423878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18" t="s">
        <v>105</v>
      </c>
      <c r="N91" s="16">
        <f t="shared" si="4"/>
        <v>14.496589358799454</v>
      </c>
      <c r="O91" s="16">
        <v>8</v>
      </c>
      <c r="P91" s="16">
        <v>483</v>
      </c>
      <c r="Q91" s="16">
        <f t="shared" si="5"/>
        <v>2.9114209040657824</v>
      </c>
      <c r="R91" s="17">
        <v>0.08795435314414424</v>
      </c>
    </row>
    <row r="92" spans="1:18" ht="12.7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18" t="s">
        <v>120</v>
      </c>
      <c r="N92" s="16">
        <f t="shared" si="4"/>
        <v>4.8021828103683495</v>
      </c>
      <c r="O92" s="16">
        <v>2</v>
      </c>
      <c r="P92" s="16">
        <v>160</v>
      </c>
      <c r="Q92" s="16">
        <f t="shared" si="5"/>
        <v>1.6351373558228948</v>
      </c>
      <c r="R92" s="17">
        <v>0.2009939499757366</v>
      </c>
    </row>
    <row r="93" spans="1:18" ht="12.75">
      <c r="A93" s="15"/>
      <c r="B93" s="16"/>
      <c r="C93" s="16"/>
      <c r="D93" s="16"/>
      <c r="E93" s="16"/>
      <c r="F93" s="17"/>
      <c r="G93" s="15" t="s">
        <v>121</v>
      </c>
      <c r="H93" s="16">
        <f t="shared" si="6"/>
        <v>12.755798090040928</v>
      </c>
      <c r="I93" s="16">
        <v>8</v>
      </c>
      <c r="J93" s="16">
        <v>425</v>
      </c>
      <c r="K93" s="16">
        <f t="shared" si="7"/>
        <v>1.773124293249484</v>
      </c>
      <c r="L93" s="17">
        <v>0.18299589534659277</v>
      </c>
      <c r="M93" s="18" t="s">
        <v>118</v>
      </c>
      <c r="N93" s="16">
        <f t="shared" si="4"/>
        <v>3.9618008185538884</v>
      </c>
      <c r="O93" s="16">
        <v>2</v>
      </c>
      <c r="P93" s="16">
        <v>132</v>
      </c>
      <c r="Q93" s="16">
        <f t="shared" si="5"/>
        <v>0.9714426918321253</v>
      </c>
      <c r="R93" s="17">
        <v>0.3243206390787605</v>
      </c>
    </row>
    <row r="94" spans="1:18" ht="22.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18" t="s">
        <v>123</v>
      </c>
      <c r="N94" s="16">
        <f t="shared" si="4"/>
        <v>4.412005457025921</v>
      </c>
      <c r="O94" s="16">
        <v>3</v>
      </c>
      <c r="P94" s="16">
        <v>147</v>
      </c>
      <c r="Q94" s="16">
        <f t="shared" si="5"/>
        <v>0.4518941397717464</v>
      </c>
      <c r="R94" s="17">
        <v>0.5014368273199836</v>
      </c>
    </row>
    <row r="95" spans="1:18" ht="22.5">
      <c r="A95" s="15"/>
      <c r="B95" s="16"/>
      <c r="C95" s="16"/>
      <c r="D95" s="16"/>
      <c r="E95" s="16"/>
      <c r="F95" s="17"/>
      <c r="G95" s="15" t="s">
        <v>129</v>
      </c>
      <c r="H95" s="16">
        <f t="shared" si="6"/>
        <v>9.514324693042292</v>
      </c>
      <c r="I95" s="16">
        <v>4</v>
      </c>
      <c r="J95" s="16">
        <v>317</v>
      </c>
      <c r="K95" s="16">
        <f t="shared" si="7"/>
        <v>3.195999485127179</v>
      </c>
      <c r="L95" s="17">
        <v>0.0738186342103242</v>
      </c>
      <c r="M95" s="18" t="s">
        <v>123</v>
      </c>
      <c r="N95" s="16">
        <f t="shared" si="4"/>
        <v>4.412005457025921</v>
      </c>
      <c r="O95" s="16">
        <v>3</v>
      </c>
      <c r="P95" s="16">
        <v>147</v>
      </c>
      <c r="Q95" s="16">
        <f t="shared" si="5"/>
        <v>0.4518941397717464</v>
      </c>
      <c r="R95" s="17">
        <v>0.5014368273199836</v>
      </c>
    </row>
    <row r="96" spans="1:18" ht="12.75">
      <c r="A96" s="15"/>
      <c r="B96" s="16"/>
      <c r="C96" s="16"/>
      <c r="D96" s="16"/>
      <c r="E96" s="16"/>
      <c r="F96" s="17"/>
      <c r="G96" s="15" t="s">
        <v>127</v>
      </c>
      <c r="H96" s="16">
        <f t="shared" si="6"/>
        <v>4.8021828103683495</v>
      </c>
      <c r="I96" s="16">
        <v>2</v>
      </c>
      <c r="J96" s="16">
        <v>160</v>
      </c>
      <c r="K96" s="16">
        <f t="shared" si="7"/>
        <v>1.6351373558228948</v>
      </c>
      <c r="L96" s="17">
        <v>0.2009939499757366</v>
      </c>
      <c r="M96" s="18" t="s">
        <v>120</v>
      </c>
      <c r="N96" s="16">
        <f t="shared" si="4"/>
        <v>4.8021828103683495</v>
      </c>
      <c r="O96" s="16">
        <v>2</v>
      </c>
      <c r="P96" s="16">
        <v>160</v>
      </c>
      <c r="Q96" s="16">
        <f t="shared" si="5"/>
        <v>1.6351373558228948</v>
      </c>
      <c r="R96" s="17">
        <v>0.2009939499757366</v>
      </c>
    </row>
    <row r="97" spans="1:18" ht="22.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8" t="s">
        <v>128</v>
      </c>
      <c r="N97" s="16">
        <f t="shared" si="4"/>
        <v>4.712141882673943</v>
      </c>
      <c r="O97" s="16">
        <v>2</v>
      </c>
      <c r="P97" s="16">
        <v>157</v>
      </c>
      <c r="Q97" s="16">
        <f t="shared" si="5"/>
        <v>1.561012757022524</v>
      </c>
      <c r="R97" s="17">
        <v>0.21151699477498687</v>
      </c>
    </row>
    <row r="98" spans="1:18" ht="12.75">
      <c r="A98" s="15"/>
      <c r="B98" s="16"/>
      <c r="C98" s="16"/>
      <c r="D98" s="16"/>
      <c r="E98" s="16"/>
      <c r="F98" s="17"/>
      <c r="G98" s="15" t="s">
        <v>124</v>
      </c>
      <c r="H98" s="16">
        <f t="shared" si="6"/>
        <v>4.381991814461119</v>
      </c>
      <c r="I98" s="16">
        <v>2</v>
      </c>
      <c r="J98" s="16">
        <v>146</v>
      </c>
      <c r="K98" s="16">
        <f t="shared" si="7"/>
        <v>1.294818713589388</v>
      </c>
      <c r="L98" s="17">
        <v>0.255161818494831</v>
      </c>
      <c r="M98" s="18" t="s">
        <v>169</v>
      </c>
      <c r="N98" s="16"/>
      <c r="O98" s="16"/>
      <c r="P98" s="16"/>
      <c r="Q98" s="16"/>
      <c r="R98" s="17"/>
    </row>
    <row r="99" spans="1:18" ht="12.75">
      <c r="A99" s="15"/>
      <c r="B99" s="16"/>
      <c r="C99" s="16"/>
      <c r="D99" s="16"/>
      <c r="E99" s="16"/>
      <c r="F99" s="17"/>
      <c r="G99" s="15" t="s">
        <v>134</v>
      </c>
      <c r="H99" s="16">
        <f t="shared" si="6"/>
        <v>14.196452933151432</v>
      </c>
      <c r="I99" s="16">
        <v>11</v>
      </c>
      <c r="J99" s="16">
        <v>473</v>
      </c>
      <c r="K99" s="16">
        <f t="shared" si="7"/>
        <v>0.7197087471049207</v>
      </c>
      <c r="L99" s="17">
        <v>0.3962394620278187</v>
      </c>
      <c r="M99" s="18" t="s">
        <v>135</v>
      </c>
      <c r="N99" s="16">
        <f t="shared" si="4"/>
        <v>8.343792633015008</v>
      </c>
      <c r="O99" s="16">
        <v>5</v>
      </c>
      <c r="P99" s="16">
        <v>278</v>
      </c>
      <c r="Q99" s="16">
        <f t="shared" si="5"/>
        <v>1.3400320051536605</v>
      </c>
      <c r="R99" s="17">
        <v>0.24702832414697162</v>
      </c>
    </row>
    <row r="100" spans="1:18" ht="12.7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8" t="s">
        <v>136</v>
      </c>
      <c r="N100" s="16">
        <f t="shared" si="4"/>
        <v>7.173260572987722</v>
      </c>
      <c r="O100" s="16">
        <v>7</v>
      </c>
      <c r="P100" s="16">
        <v>239</v>
      </c>
      <c r="Q100" s="16">
        <f t="shared" si="5"/>
        <v>0.004184878807425022</v>
      </c>
      <c r="R100" s="17">
        <v>0.9484203148178245</v>
      </c>
    </row>
    <row r="101" spans="1:18" ht="23.25" thickBot="1">
      <c r="A101" s="19"/>
      <c r="B101" s="20"/>
      <c r="C101" s="20"/>
      <c r="D101" s="20"/>
      <c r="E101" s="20"/>
      <c r="F101" s="21"/>
      <c r="G101" s="19" t="s">
        <v>138</v>
      </c>
      <c r="H101" s="20">
        <f t="shared" si="6"/>
        <v>1.2605729877216918</v>
      </c>
      <c r="I101" s="20">
        <v>2</v>
      </c>
      <c r="J101" s="20">
        <v>42</v>
      </c>
      <c r="K101" s="20">
        <f t="shared" si="7"/>
        <v>0.4337331608818647</v>
      </c>
      <c r="L101" s="21">
        <v>0.5101628055081584</v>
      </c>
      <c r="M101" s="39" t="s">
        <v>159</v>
      </c>
      <c r="N101" s="20">
        <f t="shared" si="4"/>
        <v>0.6903137789904502</v>
      </c>
      <c r="O101" s="20">
        <v>2</v>
      </c>
      <c r="P101" s="20">
        <v>23</v>
      </c>
      <c r="Q101" s="20">
        <f t="shared" si="5"/>
        <v>2.4847801821525057</v>
      </c>
      <c r="R101" s="21">
        <v>0.11495240790882533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7" max="7" width="20.7109375" style="0" customWidth="1"/>
    <col min="13" max="13" width="20.7109375" style="0" customWidth="1"/>
  </cols>
  <sheetData>
    <row r="1" spans="1:18" ht="13.5" thickBot="1">
      <c r="A1" s="1" t="s">
        <v>192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1"/>
      <c r="N1" s="2"/>
      <c r="O1" s="2"/>
      <c r="P1" s="2"/>
      <c r="Q1" s="2"/>
      <c r="R1" s="2"/>
    </row>
    <row r="2" spans="1:18" ht="12.75">
      <c r="A2" s="149" t="s">
        <v>1</v>
      </c>
      <c r="B2" s="150"/>
      <c r="C2" s="150"/>
      <c r="D2" s="150"/>
      <c r="E2" s="150"/>
      <c r="F2" s="150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9" t="s">
        <v>9</v>
      </c>
    </row>
    <row r="4" spans="1:18" ht="13.5" thickBot="1">
      <c r="A4" s="40" t="s">
        <v>140</v>
      </c>
      <c r="B4" s="41">
        <f>(177/8063)*D4</f>
        <v>14.159121914920005</v>
      </c>
      <c r="C4" s="41">
        <v>7</v>
      </c>
      <c r="D4" s="41">
        <v>645</v>
      </c>
      <c r="E4" s="41">
        <f>(C4-B4)^2/B4</f>
        <v>3.6197884939941525</v>
      </c>
      <c r="F4" s="41">
        <v>0.05709613149925752</v>
      </c>
      <c r="G4" s="40" t="s">
        <v>143</v>
      </c>
      <c r="H4" s="41">
        <f>(177/8063)*J4</f>
        <v>12.885898548927198</v>
      </c>
      <c r="I4" s="41">
        <v>7</v>
      </c>
      <c r="J4" s="41">
        <v>587</v>
      </c>
      <c r="K4" s="41">
        <f>(I4-H4)^2/H4</f>
        <v>2.6885049262744296</v>
      </c>
      <c r="L4" s="42">
        <v>0.10107461076529878</v>
      </c>
      <c r="M4" s="40" t="s">
        <v>144</v>
      </c>
      <c r="N4" s="41">
        <f>(177/8063)*P4</f>
        <v>12.688329405928314</v>
      </c>
      <c r="O4" s="41">
        <v>7</v>
      </c>
      <c r="P4" s="41">
        <v>578</v>
      </c>
      <c r="Q4" s="41">
        <f>(O4-N4)^2/N4</f>
        <v>2.550145917178877</v>
      </c>
      <c r="R4" s="42">
        <v>0.11028406936941892</v>
      </c>
    </row>
    <row r="5" spans="1:18" ht="22.5">
      <c r="A5" s="11" t="s">
        <v>47</v>
      </c>
      <c r="B5" s="12">
        <f>(177/8063)*D5</f>
        <v>161.41398983008804</v>
      </c>
      <c r="C5" s="12">
        <v>153</v>
      </c>
      <c r="D5" s="12">
        <v>7353</v>
      </c>
      <c r="E5" s="12">
        <f>(C5-B5)^2/B5</f>
        <v>0.4385941078301043</v>
      </c>
      <c r="F5" s="12">
        <v>0.5078018012078898</v>
      </c>
      <c r="G5" s="11" t="s">
        <v>48</v>
      </c>
      <c r="H5" s="12">
        <f>(177/8063)*J5</f>
        <v>149.69155401215428</v>
      </c>
      <c r="I5" s="12">
        <v>148</v>
      </c>
      <c r="J5" s="12">
        <v>6819</v>
      </c>
      <c r="K5" s="12">
        <f>(I5-H5)^2/H5</f>
        <v>0.01911500615327254</v>
      </c>
      <c r="L5" s="13">
        <v>0.8900372853746096</v>
      </c>
      <c r="M5" s="11" t="s">
        <v>49</v>
      </c>
      <c r="N5" s="12">
        <f aca="true" t="shared" si="0" ref="N5:N68">(177/8063)*P5</f>
        <v>112.28512960436562</v>
      </c>
      <c r="O5" s="12">
        <v>124</v>
      </c>
      <c r="P5" s="12">
        <v>5115</v>
      </c>
      <c r="Q5" s="12">
        <f aca="true" t="shared" si="1" ref="Q5:Q68">(O5-N5)^2/N5</f>
        <v>1.2222294160417033</v>
      </c>
      <c r="R5" s="13">
        <v>0.2689235715849422</v>
      </c>
    </row>
    <row r="6" spans="1:18" ht="22.5">
      <c r="A6" s="15"/>
      <c r="B6" s="16"/>
      <c r="C6" s="16"/>
      <c r="D6" s="16"/>
      <c r="E6" s="16"/>
      <c r="F6" s="16"/>
      <c r="G6" s="15"/>
      <c r="H6" s="16"/>
      <c r="I6" s="16"/>
      <c r="J6" s="16"/>
      <c r="K6" s="16"/>
      <c r="L6" s="17"/>
      <c r="M6" s="31" t="s">
        <v>38</v>
      </c>
      <c r="N6" s="32">
        <f t="shared" si="0"/>
        <v>32.68671710281533</v>
      </c>
      <c r="O6" s="32">
        <v>8</v>
      </c>
      <c r="P6" s="32">
        <v>1489</v>
      </c>
      <c r="Q6" s="32">
        <f t="shared" si="1"/>
        <v>18.644698988811694</v>
      </c>
      <c r="R6" s="33">
        <v>1.5748453298769505E-05</v>
      </c>
    </row>
    <row r="7" spans="1:18" ht="12.75">
      <c r="A7" s="15"/>
      <c r="B7" s="16"/>
      <c r="C7" s="16"/>
      <c r="D7" s="16"/>
      <c r="E7" s="16"/>
      <c r="F7" s="16"/>
      <c r="G7" s="15"/>
      <c r="H7" s="16"/>
      <c r="I7" s="16"/>
      <c r="J7" s="16"/>
      <c r="K7" s="16"/>
      <c r="L7" s="17"/>
      <c r="M7" s="15" t="s">
        <v>52</v>
      </c>
      <c r="N7" s="16">
        <f t="shared" si="0"/>
        <v>7.705196576956467</v>
      </c>
      <c r="O7" s="16">
        <v>6</v>
      </c>
      <c r="P7" s="16">
        <v>351</v>
      </c>
      <c r="Q7" s="16">
        <f t="shared" si="1"/>
        <v>0.3773680965856144</v>
      </c>
      <c r="R7" s="17">
        <v>0.5390151628678599</v>
      </c>
    </row>
    <row r="8" spans="1:18" ht="22.5">
      <c r="A8" s="15"/>
      <c r="B8" s="16"/>
      <c r="C8" s="16"/>
      <c r="D8" s="16"/>
      <c r="E8" s="16"/>
      <c r="F8" s="16"/>
      <c r="G8" s="15"/>
      <c r="H8" s="16"/>
      <c r="I8" s="16"/>
      <c r="J8" s="16"/>
      <c r="K8" s="16"/>
      <c r="L8" s="17"/>
      <c r="M8" s="31" t="s">
        <v>50</v>
      </c>
      <c r="N8" s="32">
        <f t="shared" si="0"/>
        <v>35.21121170780106</v>
      </c>
      <c r="O8" s="32">
        <v>22</v>
      </c>
      <c r="P8" s="32">
        <v>1604</v>
      </c>
      <c r="Q8" s="32">
        <f t="shared" si="1"/>
        <v>4.956833528954395</v>
      </c>
      <c r="R8" s="33">
        <v>0.025987752643880313</v>
      </c>
    </row>
    <row r="9" spans="1:18" ht="12.75">
      <c r="A9" s="15"/>
      <c r="B9" s="16"/>
      <c r="C9" s="16"/>
      <c r="D9" s="16"/>
      <c r="E9" s="16"/>
      <c r="F9" s="16"/>
      <c r="G9" s="15"/>
      <c r="H9" s="16"/>
      <c r="I9" s="16"/>
      <c r="J9" s="16"/>
      <c r="K9" s="16"/>
      <c r="L9" s="17"/>
      <c r="M9" s="15" t="s">
        <v>59</v>
      </c>
      <c r="N9" s="16">
        <f t="shared" si="0"/>
        <v>1.80007441398983</v>
      </c>
      <c r="O9" s="16">
        <v>3</v>
      </c>
      <c r="P9" s="16">
        <v>82</v>
      </c>
      <c r="Q9" s="16">
        <f t="shared" si="1"/>
        <v>0.7998677170076063</v>
      </c>
      <c r="R9" s="17">
        <v>0.37113292290546085</v>
      </c>
    </row>
    <row r="10" spans="1:18" ht="12.75">
      <c r="A10" s="15"/>
      <c r="B10" s="16"/>
      <c r="C10" s="16"/>
      <c r="D10" s="16"/>
      <c r="E10" s="16"/>
      <c r="F10" s="16"/>
      <c r="G10" s="15"/>
      <c r="H10" s="16"/>
      <c r="I10" s="16"/>
      <c r="J10" s="16"/>
      <c r="K10" s="16"/>
      <c r="L10" s="17"/>
      <c r="M10" s="31" t="s">
        <v>56</v>
      </c>
      <c r="N10" s="32">
        <f t="shared" si="0"/>
        <v>11.151680515936995</v>
      </c>
      <c r="O10" s="32">
        <v>2</v>
      </c>
      <c r="P10" s="32">
        <v>508</v>
      </c>
      <c r="Q10" s="32">
        <f t="shared" si="1"/>
        <v>7.51037084913687</v>
      </c>
      <c r="R10" s="33">
        <v>0.006134473982927435</v>
      </c>
    </row>
    <row r="11" spans="1:18" ht="22.5">
      <c r="A11" s="15"/>
      <c r="B11" s="16"/>
      <c r="C11" s="16"/>
      <c r="D11" s="16"/>
      <c r="E11" s="16"/>
      <c r="F11" s="16"/>
      <c r="G11" s="15"/>
      <c r="H11" s="16"/>
      <c r="I11" s="16"/>
      <c r="J11" s="16"/>
      <c r="K11" s="16"/>
      <c r="L11" s="17"/>
      <c r="M11" s="15" t="s">
        <v>193</v>
      </c>
      <c r="N11" s="16">
        <f t="shared" si="0"/>
        <v>0.878085079995039</v>
      </c>
      <c r="O11" s="16">
        <v>2</v>
      </c>
      <c r="P11" s="16">
        <v>40</v>
      </c>
      <c r="Q11" s="16">
        <f t="shared" si="1"/>
        <v>1.4334523116334572</v>
      </c>
      <c r="R11" s="17">
        <v>0.23120184467566496</v>
      </c>
    </row>
    <row r="12" spans="1:18" ht="12.75">
      <c r="A12" s="15"/>
      <c r="B12" s="16"/>
      <c r="C12" s="16"/>
      <c r="D12" s="16"/>
      <c r="E12" s="16"/>
      <c r="F12" s="16"/>
      <c r="G12" s="15"/>
      <c r="H12" s="16"/>
      <c r="I12" s="16"/>
      <c r="J12" s="16"/>
      <c r="K12" s="16"/>
      <c r="L12" s="17"/>
      <c r="M12" s="15" t="s">
        <v>53</v>
      </c>
      <c r="N12" s="16">
        <f t="shared" si="0"/>
        <v>6.805159369961553</v>
      </c>
      <c r="O12" s="16">
        <v>3</v>
      </c>
      <c r="P12" s="16">
        <v>310</v>
      </c>
      <c r="Q12" s="16">
        <f t="shared" si="1"/>
        <v>2.1276853404372225</v>
      </c>
      <c r="R12" s="17">
        <v>0.14465905568870685</v>
      </c>
    </row>
    <row r="13" spans="1:18" ht="12.75">
      <c r="A13" s="15"/>
      <c r="B13" s="16"/>
      <c r="C13" s="16"/>
      <c r="D13" s="16"/>
      <c r="E13" s="16"/>
      <c r="F13" s="16"/>
      <c r="G13" s="15"/>
      <c r="H13" s="16"/>
      <c r="I13" s="16"/>
      <c r="J13" s="16"/>
      <c r="K13" s="16"/>
      <c r="L13" s="17"/>
      <c r="M13" s="15" t="s">
        <v>51</v>
      </c>
      <c r="N13" s="16">
        <f t="shared" si="0"/>
        <v>42.8505519037579</v>
      </c>
      <c r="O13" s="16">
        <v>45</v>
      </c>
      <c r="P13" s="16">
        <v>1952</v>
      </c>
      <c r="Q13" s="16">
        <f t="shared" si="1"/>
        <v>0.10781954754784846</v>
      </c>
      <c r="R13" s="17">
        <v>0.7426403368902912</v>
      </c>
    </row>
    <row r="14" spans="1:18" ht="22.5">
      <c r="A14" s="15"/>
      <c r="B14" s="16"/>
      <c r="C14" s="16"/>
      <c r="D14" s="16"/>
      <c r="E14" s="16"/>
      <c r="F14" s="16"/>
      <c r="G14" s="31" t="s">
        <v>40</v>
      </c>
      <c r="H14" s="32">
        <f>(177/8063)*J14</f>
        <v>34.77216916780355</v>
      </c>
      <c r="I14" s="32">
        <v>9</v>
      </c>
      <c r="J14" s="32">
        <v>1584</v>
      </c>
      <c r="K14" s="32">
        <f>(I14-H14)^2/H14</f>
        <v>19.10161832034592</v>
      </c>
      <c r="L14" s="33">
        <v>1.2393974888391668E-05</v>
      </c>
      <c r="M14" s="31" t="s">
        <v>38</v>
      </c>
      <c r="N14" s="32">
        <f t="shared" si="0"/>
        <v>32.68671710281533</v>
      </c>
      <c r="O14" s="32">
        <v>8</v>
      </c>
      <c r="P14" s="32">
        <v>1489</v>
      </c>
      <c r="Q14" s="32">
        <f t="shared" si="1"/>
        <v>18.644698988811694</v>
      </c>
      <c r="R14" s="33">
        <v>1.5748453298769505E-05</v>
      </c>
    </row>
    <row r="15" spans="1:18" ht="22.5">
      <c r="A15" s="15"/>
      <c r="B15" s="16"/>
      <c r="C15" s="16"/>
      <c r="D15" s="16"/>
      <c r="E15" s="16"/>
      <c r="F15" s="16"/>
      <c r="G15" s="15"/>
      <c r="H15" s="16"/>
      <c r="I15" s="16"/>
      <c r="J15" s="16"/>
      <c r="K15" s="16"/>
      <c r="L15" s="17"/>
      <c r="M15" s="15" t="s">
        <v>34</v>
      </c>
      <c r="N15" s="16">
        <f t="shared" si="0"/>
        <v>6.805159369961553</v>
      </c>
      <c r="O15" s="16">
        <v>4</v>
      </c>
      <c r="P15" s="16">
        <v>310</v>
      </c>
      <c r="Q15" s="16">
        <f t="shared" si="1"/>
        <v>1.1563166508071878</v>
      </c>
      <c r="R15" s="17">
        <v>0.2822307464722277</v>
      </c>
    </row>
    <row r="16" spans="1:18" ht="22.5">
      <c r="A16" s="15"/>
      <c r="B16" s="16"/>
      <c r="C16" s="16"/>
      <c r="D16" s="16"/>
      <c r="E16" s="16"/>
      <c r="F16" s="16"/>
      <c r="G16" s="15"/>
      <c r="H16" s="16"/>
      <c r="I16" s="16"/>
      <c r="J16" s="16"/>
      <c r="K16" s="16"/>
      <c r="L16" s="17"/>
      <c r="M16" s="15" t="s">
        <v>43</v>
      </c>
      <c r="N16" s="16">
        <f t="shared" si="0"/>
        <v>2.6562073669849933</v>
      </c>
      <c r="O16" s="16">
        <v>2</v>
      </c>
      <c r="P16" s="16">
        <v>121</v>
      </c>
      <c r="Q16" s="16">
        <f t="shared" si="1"/>
        <v>0.1621138898406686</v>
      </c>
      <c r="R16" s="17">
        <v>0.6872177201337931</v>
      </c>
    </row>
    <row r="17" spans="1:18" ht="12.75">
      <c r="A17" s="15"/>
      <c r="B17" s="16"/>
      <c r="C17" s="16"/>
      <c r="D17" s="16"/>
      <c r="E17" s="16"/>
      <c r="F17" s="16"/>
      <c r="G17" s="31" t="s">
        <v>60</v>
      </c>
      <c r="H17" s="32">
        <f>(177/8063)*J17</f>
        <v>41.51147215676547</v>
      </c>
      <c r="I17" s="32">
        <v>24</v>
      </c>
      <c r="J17" s="32">
        <v>1891</v>
      </c>
      <c r="K17" s="32">
        <f>(I17-H17)^2/H17</f>
        <v>7.387154469952827</v>
      </c>
      <c r="L17" s="33">
        <v>0.006569133321545739</v>
      </c>
      <c r="M17" s="31" t="s">
        <v>62</v>
      </c>
      <c r="N17" s="32">
        <f t="shared" si="0"/>
        <v>32.1598660548183</v>
      </c>
      <c r="O17" s="32">
        <v>18</v>
      </c>
      <c r="P17" s="32">
        <v>1465</v>
      </c>
      <c r="Q17" s="32">
        <f t="shared" si="1"/>
        <v>6.234534881103952</v>
      </c>
      <c r="R17" s="33">
        <v>0.01252824936585506</v>
      </c>
    </row>
    <row r="18" spans="1:18" ht="12.75">
      <c r="A18" s="15"/>
      <c r="B18" s="16"/>
      <c r="C18" s="16"/>
      <c r="D18" s="16"/>
      <c r="E18" s="16"/>
      <c r="F18" s="16"/>
      <c r="G18" s="15"/>
      <c r="H18" s="16"/>
      <c r="I18" s="16"/>
      <c r="J18" s="16"/>
      <c r="K18" s="16"/>
      <c r="L18" s="17"/>
      <c r="M18" s="15" t="s">
        <v>63</v>
      </c>
      <c r="N18" s="16">
        <f t="shared" si="0"/>
        <v>8.253999751953367</v>
      </c>
      <c r="O18" s="16">
        <v>4</v>
      </c>
      <c r="P18" s="16">
        <v>376</v>
      </c>
      <c r="Q18" s="16">
        <f t="shared" si="1"/>
        <v>2.192453893076099</v>
      </c>
      <c r="R18" s="17">
        <v>0.13868820815991545</v>
      </c>
    </row>
    <row r="19" spans="1:18" ht="12.75">
      <c r="A19" s="15"/>
      <c r="B19" s="16"/>
      <c r="C19" s="16"/>
      <c r="D19" s="16"/>
      <c r="E19" s="16"/>
      <c r="F19" s="16"/>
      <c r="G19" s="15"/>
      <c r="H19" s="16"/>
      <c r="I19" s="16"/>
      <c r="J19" s="16"/>
      <c r="K19" s="16"/>
      <c r="L19" s="17"/>
      <c r="M19" s="31" t="s">
        <v>61</v>
      </c>
      <c r="N19" s="32">
        <f t="shared" si="0"/>
        <v>12.293191119930547</v>
      </c>
      <c r="O19" s="32">
        <v>5</v>
      </c>
      <c r="P19" s="32">
        <v>560</v>
      </c>
      <c r="Q19" s="32">
        <f t="shared" si="1"/>
        <v>4.326837205483413</v>
      </c>
      <c r="R19" s="33">
        <v>0.03751589441122738</v>
      </c>
    </row>
    <row r="20" spans="1:18" ht="13.5" thickBot="1">
      <c r="A20" s="19"/>
      <c r="B20" s="20"/>
      <c r="C20" s="20"/>
      <c r="D20" s="20"/>
      <c r="E20" s="20"/>
      <c r="F20" s="20"/>
      <c r="G20" s="49" t="s">
        <v>64</v>
      </c>
      <c r="H20" s="50">
        <f>(177/8063)*J20</f>
        <v>14.268882549919384</v>
      </c>
      <c r="I20" s="50">
        <v>3</v>
      </c>
      <c r="J20" s="50">
        <v>650</v>
      </c>
      <c r="K20" s="50">
        <f>(I20-H20)^2/H20</f>
        <v>8.899625705069319</v>
      </c>
      <c r="L20" s="51">
        <v>0.002852291166474119</v>
      </c>
      <c r="M20" s="19" t="s">
        <v>169</v>
      </c>
      <c r="N20" s="20"/>
      <c r="O20" s="20"/>
      <c r="P20" s="20"/>
      <c r="Q20" s="20"/>
      <c r="R20" s="21"/>
    </row>
    <row r="21" spans="1:18" ht="22.5">
      <c r="A21" s="25" t="s">
        <v>29</v>
      </c>
      <c r="B21" s="26">
        <f>(177/8063)*D21</f>
        <v>37.691802058787054</v>
      </c>
      <c r="C21" s="26">
        <v>10</v>
      </c>
      <c r="D21" s="26">
        <v>1717</v>
      </c>
      <c r="E21" s="26">
        <f>(C21-B21)^2/B21</f>
        <v>20.344898873952122</v>
      </c>
      <c r="F21" s="26">
        <v>6.4665246926054465E-06</v>
      </c>
      <c r="G21" s="25" t="s">
        <v>35</v>
      </c>
      <c r="H21" s="26">
        <f>(177/8063)*J21</f>
        <v>33.7184670718095</v>
      </c>
      <c r="I21" s="26">
        <v>8</v>
      </c>
      <c r="J21" s="26">
        <v>1536</v>
      </c>
      <c r="K21" s="26">
        <f>(I21-H21)^2/H21</f>
        <v>19.616536751658842</v>
      </c>
      <c r="L21" s="27">
        <v>9.46464622630927E-06</v>
      </c>
      <c r="M21" s="25" t="s">
        <v>37</v>
      </c>
      <c r="N21" s="26">
        <f t="shared" si="0"/>
        <v>26.210839637851915</v>
      </c>
      <c r="O21" s="26">
        <v>8</v>
      </c>
      <c r="P21" s="26">
        <v>1194</v>
      </c>
      <c r="Q21" s="26">
        <f t="shared" si="1"/>
        <v>12.652577517457097</v>
      </c>
      <c r="R21" s="27">
        <v>0.0003750482466231553</v>
      </c>
    </row>
    <row r="22" spans="1:18" ht="22.5">
      <c r="A22" s="15"/>
      <c r="B22" s="16"/>
      <c r="C22" s="16"/>
      <c r="D22" s="16"/>
      <c r="E22" s="16"/>
      <c r="F22" s="16"/>
      <c r="G22" s="15"/>
      <c r="H22" s="16"/>
      <c r="I22" s="16"/>
      <c r="J22" s="16"/>
      <c r="K22" s="16"/>
      <c r="L22" s="17"/>
      <c r="M22" s="31" t="s">
        <v>38</v>
      </c>
      <c r="N22" s="32">
        <f t="shared" si="0"/>
        <v>32.68671710281533</v>
      </c>
      <c r="O22" s="32">
        <v>8</v>
      </c>
      <c r="P22" s="32">
        <v>1489</v>
      </c>
      <c r="Q22" s="32">
        <f t="shared" si="1"/>
        <v>18.644698988811694</v>
      </c>
      <c r="R22" s="33">
        <v>1.5748453298769505E-05</v>
      </c>
    </row>
    <row r="23" spans="1:18" ht="22.5">
      <c r="A23" s="15"/>
      <c r="B23" s="16"/>
      <c r="C23" s="16"/>
      <c r="D23" s="16"/>
      <c r="E23" s="16"/>
      <c r="F23" s="16"/>
      <c r="G23" s="15"/>
      <c r="H23" s="16"/>
      <c r="I23" s="16"/>
      <c r="J23" s="16"/>
      <c r="K23" s="16"/>
      <c r="L23" s="17"/>
      <c r="M23" s="15" t="s">
        <v>33</v>
      </c>
      <c r="N23" s="16">
        <f t="shared" si="0"/>
        <v>5.795361527967257</v>
      </c>
      <c r="O23" s="16">
        <v>3</v>
      </c>
      <c r="P23" s="16">
        <v>264</v>
      </c>
      <c r="Q23" s="16">
        <f t="shared" si="1"/>
        <v>1.3483276296621727</v>
      </c>
      <c r="R23" s="17">
        <v>0.24557069566717227</v>
      </c>
    </row>
    <row r="24" spans="1:18" ht="22.5">
      <c r="A24" s="15"/>
      <c r="B24" s="16"/>
      <c r="C24" s="16"/>
      <c r="D24" s="16"/>
      <c r="E24" s="16"/>
      <c r="F24" s="16"/>
      <c r="G24" s="31" t="s">
        <v>40</v>
      </c>
      <c r="H24" s="32">
        <f>(177/8063)*J24</f>
        <v>34.77216916780355</v>
      </c>
      <c r="I24" s="32">
        <v>9</v>
      </c>
      <c r="J24" s="32">
        <v>1584</v>
      </c>
      <c r="K24" s="32">
        <f>(I24-H24)^2/H24</f>
        <v>19.10161832034592</v>
      </c>
      <c r="L24" s="33">
        <v>1.2393974888391668E-05</v>
      </c>
      <c r="M24" s="31" t="s">
        <v>38</v>
      </c>
      <c r="N24" s="32">
        <f t="shared" si="0"/>
        <v>32.68671710281533</v>
      </c>
      <c r="O24" s="32">
        <v>8</v>
      </c>
      <c r="P24" s="32">
        <v>1489</v>
      </c>
      <c r="Q24" s="32">
        <f t="shared" si="1"/>
        <v>18.644698988811694</v>
      </c>
      <c r="R24" s="33">
        <v>1.5748453298769505E-05</v>
      </c>
    </row>
    <row r="25" spans="1:18" ht="22.5">
      <c r="A25" s="15"/>
      <c r="B25" s="16"/>
      <c r="C25" s="16"/>
      <c r="D25" s="16"/>
      <c r="E25" s="16"/>
      <c r="F25" s="16"/>
      <c r="G25" s="15"/>
      <c r="H25" s="16"/>
      <c r="I25" s="16"/>
      <c r="J25" s="16"/>
      <c r="K25" s="16"/>
      <c r="L25" s="17"/>
      <c r="M25" s="15" t="s">
        <v>43</v>
      </c>
      <c r="N25" s="16">
        <f t="shared" si="0"/>
        <v>2.6562073669849933</v>
      </c>
      <c r="O25" s="16">
        <v>2</v>
      </c>
      <c r="P25" s="16">
        <v>121</v>
      </c>
      <c r="Q25" s="16">
        <f t="shared" si="1"/>
        <v>0.1621138898406686</v>
      </c>
      <c r="R25" s="17">
        <v>0.6872177201337931</v>
      </c>
    </row>
    <row r="26" spans="1:18" ht="22.5">
      <c r="A26" s="15"/>
      <c r="B26" s="16"/>
      <c r="C26" s="16"/>
      <c r="D26" s="16"/>
      <c r="E26" s="16"/>
      <c r="F26" s="16"/>
      <c r="G26" s="15"/>
      <c r="H26" s="16"/>
      <c r="I26" s="16"/>
      <c r="J26" s="16"/>
      <c r="K26" s="16"/>
      <c r="L26" s="17"/>
      <c r="M26" s="15" t="s">
        <v>34</v>
      </c>
      <c r="N26" s="16">
        <f t="shared" si="0"/>
        <v>6.805159369961553</v>
      </c>
      <c r="O26" s="16">
        <v>4</v>
      </c>
      <c r="P26" s="16">
        <v>310</v>
      </c>
      <c r="Q26" s="16">
        <f t="shared" si="1"/>
        <v>1.1563166508071878</v>
      </c>
      <c r="R26" s="17">
        <v>0.2822307464722277</v>
      </c>
    </row>
    <row r="27" spans="1:18" ht="22.5">
      <c r="A27" s="15"/>
      <c r="B27" s="16"/>
      <c r="C27" s="16"/>
      <c r="D27" s="16"/>
      <c r="E27" s="16"/>
      <c r="F27" s="16"/>
      <c r="G27" s="15" t="s">
        <v>32</v>
      </c>
      <c r="H27" s="16">
        <f>(177/8063)*J27</f>
        <v>7.507627433957584</v>
      </c>
      <c r="I27" s="16">
        <v>4</v>
      </c>
      <c r="J27" s="16">
        <v>342</v>
      </c>
      <c r="K27" s="16">
        <f>(I27-H27)^2/H27</f>
        <v>1.6387933902796508</v>
      </c>
      <c r="L27" s="17">
        <v>0.20049110023207783</v>
      </c>
      <c r="M27" s="15" t="s">
        <v>33</v>
      </c>
      <c r="N27" s="16">
        <f t="shared" si="0"/>
        <v>5.795361527967257</v>
      </c>
      <c r="O27" s="16">
        <v>3</v>
      </c>
      <c r="P27" s="16">
        <v>264</v>
      </c>
      <c r="Q27" s="16">
        <f t="shared" si="1"/>
        <v>1.3483276296621727</v>
      </c>
      <c r="R27" s="17">
        <v>0.24557069566717227</v>
      </c>
    </row>
    <row r="28" spans="1:18" ht="22.5">
      <c r="A28" s="15"/>
      <c r="B28" s="16"/>
      <c r="C28" s="16"/>
      <c r="D28" s="16"/>
      <c r="E28" s="16"/>
      <c r="F28" s="16"/>
      <c r="G28" s="15"/>
      <c r="H28" s="16"/>
      <c r="I28" s="16"/>
      <c r="J28" s="16"/>
      <c r="K28" s="16"/>
      <c r="L28" s="17"/>
      <c r="M28" s="15" t="s">
        <v>34</v>
      </c>
      <c r="N28" s="16">
        <f t="shared" si="0"/>
        <v>6.805159369961553</v>
      </c>
      <c r="O28" s="16">
        <v>4</v>
      </c>
      <c r="P28" s="16">
        <v>310</v>
      </c>
      <c r="Q28" s="16">
        <f t="shared" si="1"/>
        <v>1.1563166508071878</v>
      </c>
      <c r="R28" s="17">
        <v>0.2822307464722277</v>
      </c>
    </row>
    <row r="29" spans="1:18" ht="23.25" thickBot="1">
      <c r="A29" s="19"/>
      <c r="B29" s="20"/>
      <c r="C29" s="20"/>
      <c r="D29" s="20"/>
      <c r="E29" s="20"/>
      <c r="F29" s="20"/>
      <c r="G29" s="19" t="s">
        <v>30</v>
      </c>
      <c r="H29" s="20">
        <f>(177/8063)*J29</f>
        <v>1.6244573979908221</v>
      </c>
      <c r="I29" s="20">
        <v>2</v>
      </c>
      <c r="J29" s="20">
        <v>74</v>
      </c>
      <c r="K29" s="20">
        <f>(I29-H29)^2/H29</f>
        <v>0.0868180637413186</v>
      </c>
      <c r="L29" s="21">
        <v>0.7682619864523549</v>
      </c>
      <c r="M29" s="19" t="s">
        <v>169</v>
      </c>
      <c r="N29" s="20"/>
      <c r="O29" s="20"/>
      <c r="P29" s="20"/>
      <c r="Q29" s="20"/>
      <c r="R29" s="21"/>
    </row>
    <row r="30" spans="1:18" ht="12.75">
      <c r="A30" s="11" t="s">
        <v>160</v>
      </c>
      <c r="B30" s="12">
        <f>(177/8063)*D30</f>
        <v>163.91653230807393</v>
      </c>
      <c r="C30" s="12">
        <v>169</v>
      </c>
      <c r="D30" s="12">
        <v>7467</v>
      </c>
      <c r="E30" s="12">
        <f>(C30-B30)^2/B30</f>
        <v>0.15765123511939585</v>
      </c>
      <c r="F30" s="12">
        <v>0.6913282382197155</v>
      </c>
      <c r="G30" s="11" t="s">
        <v>79</v>
      </c>
      <c r="H30" s="12">
        <f>(177/8063)*J30</f>
        <v>7.902765719955351</v>
      </c>
      <c r="I30" s="12">
        <v>4</v>
      </c>
      <c r="J30" s="12">
        <v>360</v>
      </c>
      <c r="K30" s="12">
        <f>(I30-H30)^2/H30</f>
        <v>1.9273733784613147</v>
      </c>
      <c r="L30" s="13">
        <v>0.1650460972248432</v>
      </c>
      <c r="M30" s="11" t="s">
        <v>80</v>
      </c>
      <c r="N30" s="12">
        <f t="shared" si="0"/>
        <v>1.865930794989458</v>
      </c>
      <c r="O30" s="12">
        <v>2</v>
      </c>
      <c r="P30" s="12">
        <v>85</v>
      </c>
      <c r="Q30" s="12">
        <f t="shared" si="1"/>
        <v>0.009633021642831249</v>
      </c>
      <c r="R30" s="13">
        <v>0.9218148049735279</v>
      </c>
    </row>
    <row r="31" spans="1:18" ht="12.75">
      <c r="A31" s="15"/>
      <c r="B31" s="16"/>
      <c r="C31" s="16"/>
      <c r="D31" s="16"/>
      <c r="E31" s="16"/>
      <c r="F31" s="16"/>
      <c r="G31" s="15"/>
      <c r="H31" s="16"/>
      <c r="I31" s="16"/>
      <c r="J31" s="16"/>
      <c r="K31" s="16"/>
      <c r="L31" s="17"/>
      <c r="M31" s="15" t="s">
        <v>53</v>
      </c>
      <c r="N31" s="16">
        <f t="shared" si="0"/>
        <v>6.805159369961553</v>
      </c>
      <c r="O31" s="16">
        <v>3</v>
      </c>
      <c r="P31" s="16">
        <v>310</v>
      </c>
      <c r="Q31" s="16">
        <f t="shared" si="1"/>
        <v>2.1276853404372225</v>
      </c>
      <c r="R31" s="17">
        <v>0.14465905568870685</v>
      </c>
    </row>
    <row r="32" spans="1:18" ht="12.75">
      <c r="A32" s="15"/>
      <c r="B32" s="16"/>
      <c r="C32" s="16"/>
      <c r="D32" s="16"/>
      <c r="E32" s="16"/>
      <c r="F32" s="16"/>
      <c r="G32" s="15" t="s">
        <v>81</v>
      </c>
      <c r="H32" s="16">
        <f>(177/8063)*J32</f>
        <v>51.28016867171028</v>
      </c>
      <c r="I32" s="16">
        <v>51</v>
      </c>
      <c r="J32" s="16">
        <v>2336</v>
      </c>
      <c r="K32" s="16">
        <f>(I32-H32)^2/H32</f>
        <v>0.0015306986431814276</v>
      </c>
      <c r="L32" s="17">
        <v>0.968791407944788</v>
      </c>
      <c r="M32" s="15" t="s">
        <v>82</v>
      </c>
      <c r="N32" s="16">
        <f t="shared" si="0"/>
        <v>7.705196576956467</v>
      </c>
      <c r="O32" s="16">
        <v>6</v>
      </c>
      <c r="P32" s="16">
        <v>351</v>
      </c>
      <c r="Q32" s="16">
        <f t="shared" si="1"/>
        <v>0.3773680965856144</v>
      </c>
      <c r="R32" s="17">
        <v>0.5390151628678599</v>
      </c>
    </row>
    <row r="33" spans="1:18" ht="12.75">
      <c r="A33" s="15"/>
      <c r="B33" s="16"/>
      <c r="C33" s="16"/>
      <c r="D33" s="16"/>
      <c r="E33" s="16"/>
      <c r="F33" s="16"/>
      <c r="G33" s="15"/>
      <c r="H33" s="16"/>
      <c r="I33" s="16"/>
      <c r="J33" s="16"/>
      <c r="K33" s="16"/>
      <c r="L33" s="17"/>
      <c r="M33" s="15" t="s">
        <v>83</v>
      </c>
      <c r="N33" s="16">
        <f t="shared" si="0"/>
        <v>15.190871883914175</v>
      </c>
      <c r="O33" s="16">
        <v>12</v>
      </c>
      <c r="P33" s="16">
        <v>692</v>
      </c>
      <c r="Q33" s="16">
        <f t="shared" si="1"/>
        <v>0.6702487821212884</v>
      </c>
      <c r="R33" s="17">
        <v>0.412964883763412</v>
      </c>
    </row>
    <row r="34" spans="1:18" ht="12.75">
      <c r="A34" s="15"/>
      <c r="B34" s="16"/>
      <c r="C34" s="16"/>
      <c r="D34" s="16"/>
      <c r="E34" s="16"/>
      <c r="F34" s="16"/>
      <c r="G34" s="15"/>
      <c r="H34" s="16"/>
      <c r="I34" s="16"/>
      <c r="J34" s="16"/>
      <c r="K34" s="16"/>
      <c r="L34" s="17"/>
      <c r="M34" s="15" t="s">
        <v>84</v>
      </c>
      <c r="N34" s="16">
        <f t="shared" si="0"/>
        <v>49.58985489271983</v>
      </c>
      <c r="O34" s="16">
        <v>50</v>
      </c>
      <c r="P34" s="16">
        <v>2259</v>
      </c>
      <c r="Q34" s="16">
        <f t="shared" si="1"/>
        <v>0.003392206115339125</v>
      </c>
      <c r="R34" s="17">
        <v>0.9535553504823316</v>
      </c>
    </row>
    <row r="35" spans="1:18" ht="12.75">
      <c r="A35" s="15"/>
      <c r="B35" s="16"/>
      <c r="C35" s="16"/>
      <c r="D35" s="16"/>
      <c r="E35" s="16"/>
      <c r="F35" s="16"/>
      <c r="G35" s="15"/>
      <c r="H35" s="16"/>
      <c r="I35" s="16"/>
      <c r="J35" s="16"/>
      <c r="K35" s="16"/>
      <c r="L35" s="17"/>
      <c r="M35" s="15" t="s">
        <v>85</v>
      </c>
      <c r="N35" s="16">
        <f t="shared" si="0"/>
        <v>13.544462358923477</v>
      </c>
      <c r="O35" s="16">
        <v>9</v>
      </c>
      <c r="P35" s="16">
        <v>617</v>
      </c>
      <c r="Q35" s="16">
        <f t="shared" si="1"/>
        <v>1.524766180037122</v>
      </c>
      <c r="R35" s="17">
        <v>0.21689965053275095</v>
      </c>
    </row>
    <row r="36" spans="1:18" ht="22.5">
      <c r="A36" s="15"/>
      <c r="B36" s="16"/>
      <c r="C36" s="16"/>
      <c r="D36" s="16"/>
      <c r="E36" s="16"/>
      <c r="F36" s="16"/>
      <c r="G36" s="15" t="s">
        <v>48</v>
      </c>
      <c r="H36" s="16">
        <f>(177/8063)*J36</f>
        <v>149.69155401215428</v>
      </c>
      <c r="I36" s="16">
        <v>148</v>
      </c>
      <c r="J36" s="16">
        <v>6819</v>
      </c>
      <c r="K36" s="16">
        <f>(I36-H36)^2/H36</f>
        <v>0.01911500615327254</v>
      </c>
      <c r="L36" s="17">
        <v>0.8900372853746096</v>
      </c>
      <c r="M36" s="15" t="s">
        <v>49</v>
      </c>
      <c r="N36" s="16">
        <f t="shared" si="0"/>
        <v>112.28512960436562</v>
      </c>
      <c r="O36" s="16">
        <v>124</v>
      </c>
      <c r="P36" s="16">
        <v>5115</v>
      </c>
      <c r="Q36" s="16">
        <f t="shared" si="1"/>
        <v>1.2222294160417033</v>
      </c>
      <c r="R36" s="17">
        <v>0.2689235715849422</v>
      </c>
    </row>
    <row r="37" spans="1:18" ht="22.5">
      <c r="A37" s="15"/>
      <c r="B37" s="16"/>
      <c r="C37" s="16"/>
      <c r="D37" s="16"/>
      <c r="E37" s="16"/>
      <c r="F37" s="16"/>
      <c r="G37" s="15"/>
      <c r="H37" s="16"/>
      <c r="I37" s="16"/>
      <c r="J37" s="16"/>
      <c r="K37" s="16"/>
      <c r="L37" s="17"/>
      <c r="M37" s="31" t="s">
        <v>38</v>
      </c>
      <c r="N37" s="32">
        <f t="shared" si="0"/>
        <v>32.68671710281533</v>
      </c>
      <c r="O37" s="32">
        <v>8</v>
      </c>
      <c r="P37" s="32">
        <v>1489</v>
      </c>
      <c r="Q37" s="32">
        <f t="shared" si="1"/>
        <v>18.644698988811694</v>
      </c>
      <c r="R37" s="33">
        <v>1.5748453298769505E-05</v>
      </c>
    </row>
    <row r="38" spans="1:18" ht="12.75">
      <c r="A38" s="15"/>
      <c r="B38" s="16"/>
      <c r="C38" s="16"/>
      <c r="D38" s="16"/>
      <c r="E38" s="16"/>
      <c r="F38" s="16"/>
      <c r="G38" s="15"/>
      <c r="H38" s="16"/>
      <c r="I38" s="16"/>
      <c r="J38" s="16"/>
      <c r="K38" s="16"/>
      <c r="L38" s="17"/>
      <c r="M38" s="15" t="s">
        <v>52</v>
      </c>
      <c r="N38" s="16">
        <f t="shared" si="0"/>
        <v>7.705196576956467</v>
      </c>
      <c r="O38" s="16">
        <v>6</v>
      </c>
      <c r="P38" s="16">
        <v>351</v>
      </c>
      <c r="Q38" s="16">
        <f t="shared" si="1"/>
        <v>0.3773680965856144</v>
      </c>
      <c r="R38" s="17">
        <v>0.5390151628678599</v>
      </c>
    </row>
    <row r="39" spans="1:18" ht="22.5">
      <c r="A39" s="15"/>
      <c r="B39" s="16"/>
      <c r="C39" s="16"/>
      <c r="D39" s="16"/>
      <c r="E39" s="16"/>
      <c r="F39" s="16"/>
      <c r="G39" s="15"/>
      <c r="H39" s="16"/>
      <c r="I39" s="16"/>
      <c r="J39" s="16"/>
      <c r="K39" s="16"/>
      <c r="L39" s="17"/>
      <c r="M39" s="31" t="s">
        <v>50</v>
      </c>
      <c r="N39" s="32">
        <f t="shared" si="0"/>
        <v>35.21121170780106</v>
      </c>
      <c r="O39" s="32">
        <v>22</v>
      </c>
      <c r="P39" s="32">
        <v>1604</v>
      </c>
      <c r="Q39" s="32">
        <f t="shared" si="1"/>
        <v>4.956833528954395</v>
      </c>
      <c r="R39" s="33">
        <v>0.025987752643880313</v>
      </c>
    </row>
    <row r="40" spans="1:18" ht="12.75">
      <c r="A40" s="15"/>
      <c r="B40" s="16"/>
      <c r="C40" s="16"/>
      <c r="D40" s="16"/>
      <c r="E40" s="16"/>
      <c r="F40" s="16"/>
      <c r="G40" s="15"/>
      <c r="H40" s="16"/>
      <c r="I40" s="16"/>
      <c r="J40" s="16"/>
      <c r="K40" s="16"/>
      <c r="L40" s="17"/>
      <c r="M40" s="15" t="s">
        <v>59</v>
      </c>
      <c r="N40" s="16">
        <f t="shared" si="0"/>
        <v>1.80007441398983</v>
      </c>
      <c r="O40" s="16">
        <v>3</v>
      </c>
      <c r="P40" s="16">
        <v>82</v>
      </c>
      <c r="Q40" s="16">
        <f t="shared" si="1"/>
        <v>0.7998677170076063</v>
      </c>
      <c r="R40" s="17">
        <v>0.37113292290546085</v>
      </c>
    </row>
    <row r="41" spans="1:18" ht="12.75">
      <c r="A41" s="15"/>
      <c r="B41" s="16"/>
      <c r="C41" s="16"/>
      <c r="D41" s="16"/>
      <c r="E41" s="16"/>
      <c r="F41" s="16"/>
      <c r="G41" s="15"/>
      <c r="H41" s="16"/>
      <c r="I41" s="16"/>
      <c r="J41" s="16"/>
      <c r="K41" s="16"/>
      <c r="L41" s="17"/>
      <c r="M41" s="31" t="s">
        <v>56</v>
      </c>
      <c r="N41" s="32">
        <f t="shared" si="0"/>
        <v>11.151680515936995</v>
      </c>
      <c r="O41" s="32">
        <v>2</v>
      </c>
      <c r="P41" s="32">
        <v>508</v>
      </c>
      <c r="Q41" s="32">
        <f t="shared" si="1"/>
        <v>7.51037084913687</v>
      </c>
      <c r="R41" s="33">
        <v>0.006134473982927435</v>
      </c>
    </row>
    <row r="42" spans="1:18" ht="22.5">
      <c r="A42" s="15"/>
      <c r="B42" s="16"/>
      <c r="C42" s="16"/>
      <c r="D42" s="16"/>
      <c r="E42" s="16"/>
      <c r="F42" s="16"/>
      <c r="G42" s="15"/>
      <c r="H42" s="16"/>
      <c r="I42" s="16"/>
      <c r="J42" s="16"/>
      <c r="K42" s="16"/>
      <c r="L42" s="17"/>
      <c r="M42" s="15" t="s">
        <v>193</v>
      </c>
      <c r="N42" s="16">
        <f t="shared" si="0"/>
        <v>0.878085079995039</v>
      </c>
      <c r="O42" s="16">
        <v>2</v>
      </c>
      <c r="P42" s="16">
        <v>40</v>
      </c>
      <c r="Q42" s="16">
        <f t="shared" si="1"/>
        <v>1.4334523116334572</v>
      </c>
      <c r="R42" s="17">
        <v>0.23120184467566496</v>
      </c>
    </row>
    <row r="43" spans="1:18" ht="12.75">
      <c r="A43" s="15"/>
      <c r="B43" s="16"/>
      <c r="C43" s="16"/>
      <c r="D43" s="16"/>
      <c r="E43" s="16"/>
      <c r="F43" s="16"/>
      <c r="G43" s="15"/>
      <c r="H43" s="16"/>
      <c r="I43" s="16"/>
      <c r="J43" s="16"/>
      <c r="K43" s="16"/>
      <c r="L43" s="17"/>
      <c r="M43" s="15" t="s">
        <v>53</v>
      </c>
      <c r="N43" s="16">
        <f t="shared" si="0"/>
        <v>6.805159369961553</v>
      </c>
      <c r="O43" s="16">
        <v>3</v>
      </c>
      <c r="P43" s="16">
        <v>310</v>
      </c>
      <c r="Q43" s="16">
        <f t="shared" si="1"/>
        <v>2.1276853404372225</v>
      </c>
      <c r="R43" s="17">
        <v>0.14465905568870685</v>
      </c>
    </row>
    <row r="44" spans="1:18" ht="12.75">
      <c r="A44" s="15"/>
      <c r="B44" s="16"/>
      <c r="C44" s="16"/>
      <c r="D44" s="16"/>
      <c r="E44" s="16"/>
      <c r="F44" s="16"/>
      <c r="G44" s="15"/>
      <c r="H44" s="16"/>
      <c r="I44" s="16"/>
      <c r="J44" s="16"/>
      <c r="K44" s="16"/>
      <c r="L44" s="17"/>
      <c r="M44" s="15" t="s">
        <v>51</v>
      </c>
      <c r="N44" s="16">
        <f t="shared" si="0"/>
        <v>42.8505519037579</v>
      </c>
      <c r="O44" s="16">
        <v>45</v>
      </c>
      <c r="P44" s="16">
        <v>1952</v>
      </c>
      <c r="Q44" s="16">
        <f t="shared" si="1"/>
        <v>0.10781954754784846</v>
      </c>
      <c r="R44" s="17">
        <v>0.7426403368902912</v>
      </c>
    </row>
    <row r="45" spans="1:18" ht="22.5">
      <c r="A45" s="15"/>
      <c r="B45" s="16"/>
      <c r="C45" s="16"/>
      <c r="D45" s="16"/>
      <c r="E45" s="16"/>
      <c r="F45" s="16"/>
      <c r="G45" s="15" t="s">
        <v>88</v>
      </c>
      <c r="H45" s="16">
        <f>(177/8063)*J45</f>
        <v>1.2512712389929306</v>
      </c>
      <c r="I45" s="16">
        <v>2</v>
      </c>
      <c r="J45" s="16">
        <v>57</v>
      </c>
      <c r="K45" s="16">
        <f>(I45-H45)^2/H45</f>
        <v>0.44802017347603124</v>
      </c>
      <c r="L45" s="17">
        <v>0.5032766451422375</v>
      </c>
      <c r="M45" s="15" t="s">
        <v>193</v>
      </c>
      <c r="N45" s="16">
        <f t="shared" si="0"/>
        <v>0.878085079995039</v>
      </c>
      <c r="O45" s="16">
        <v>2</v>
      </c>
      <c r="P45" s="16">
        <v>40</v>
      </c>
      <c r="Q45" s="16">
        <f t="shared" si="1"/>
        <v>1.4334523116334572</v>
      </c>
      <c r="R45" s="17">
        <v>0.23120184467566496</v>
      </c>
    </row>
    <row r="46" spans="1:18" ht="22.5">
      <c r="A46" s="15"/>
      <c r="B46" s="16"/>
      <c r="C46" s="16"/>
      <c r="D46" s="16"/>
      <c r="E46" s="16"/>
      <c r="F46" s="16"/>
      <c r="G46" s="31" t="s">
        <v>91</v>
      </c>
      <c r="H46" s="32">
        <f>(177/8063)*J46</f>
        <v>23.24730249286866</v>
      </c>
      <c r="I46" s="32">
        <v>11</v>
      </c>
      <c r="J46" s="32">
        <v>1059</v>
      </c>
      <c r="K46" s="32">
        <f>(I46-H46)^2/H46</f>
        <v>6.452207450642488</v>
      </c>
      <c r="L46" s="33">
        <v>0.011081457539942385</v>
      </c>
      <c r="M46" s="31" t="s">
        <v>92</v>
      </c>
      <c r="N46" s="32">
        <f t="shared" si="0"/>
        <v>16.398238868907352</v>
      </c>
      <c r="O46" s="32">
        <v>6</v>
      </c>
      <c r="P46" s="32">
        <v>747</v>
      </c>
      <c r="Q46" s="32">
        <f t="shared" si="1"/>
        <v>6.593596570901771</v>
      </c>
      <c r="R46" s="33">
        <v>0.010234620212542622</v>
      </c>
    </row>
    <row r="47" spans="1:18" ht="12.75">
      <c r="A47" s="15"/>
      <c r="B47" s="16"/>
      <c r="C47" s="16"/>
      <c r="D47" s="16"/>
      <c r="E47" s="16"/>
      <c r="F47" s="16"/>
      <c r="G47" s="15"/>
      <c r="H47" s="16"/>
      <c r="I47" s="16"/>
      <c r="J47" s="16"/>
      <c r="K47" s="16"/>
      <c r="L47" s="17"/>
      <c r="M47" s="15" t="s">
        <v>94</v>
      </c>
      <c r="N47" s="16">
        <f t="shared" si="0"/>
        <v>2.744015874984497</v>
      </c>
      <c r="O47" s="16">
        <v>3</v>
      </c>
      <c r="P47" s="16">
        <v>125</v>
      </c>
      <c r="Q47" s="16">
        <f t="shared" si="1"/>
        <v>0.02388028176415813</v>
      </c>
      <c r="R47" s="17">
        <v>0.8771899171677776</v>
      </c>
    </row>
    <row r="48" spans="1:18" ht="12.75">
      <c r="A48" s="15"/>
      <c r="B48" s="16"/>
      <c r="C48" s="16"/>
      <c r="D48" s="16"/>
      <c r="E48" s="16"/>
      <c r="F48" s="16"/>
      <c r="G48" s="38" t="s">
        <v>72</v>
      </c>
      <c r="H48" s="35">
        <f>(177/8063)*J48</f>
        <v>121.30745380131464</v>
      </c>
      <c r="I48" s="35">
        <v>147</v>
      </c>
      <c r="J48" s="35">
        <v>5526</v>
      </c>
      <c r="K48" s="35">
        <f>(I48-H48)^2/H48</f>
        <v>5.441602387044974</v>
      </c>
      <c r="L48" s="36">
        <v>0.019662623040721194</v>
      </c>
      <c r="M48" s="31" t="s">
        <v>37</v>
      </c>
      <c r="N48" s="32">
        <f t="shared" si="0"/>
        <v>26.210839637851915</v>
      </c>
      <c r="O48" s="32">
        <v>8</v>
      </c>
      <c r="P48" s="32">
        <v>1194</v>
      </c>
      <c r="Q48" s="32">
        <f t="shared" si="1"/>
        <v>12.652577517457097</v>
      </c>
      <c r="R48" s="33">
        <v>0.0003750482466231553</v>
      </c>
    </row>
    <row r="49" spans="1:18" ht="12.75">
      <c r="A49" s="15"/>
      <c r="B49" s="16"/>
      <c r="C49" s="16"/>
      <c r="D49" s="16"/>
      <c r="E49" s="16"/>
      <c r="F49" s="16"/>
      <c r="G49" s="15"/>
      <c r="H49" s="16"/>
      <c r="I49" s="16"/>
      <c r="J49" s="16"/>
      <c r="K49" s="16"/>
      <c r="L49" s="17"/>
      <c r="M49" s="15" t="s">
        <v>49</v>
      </c>
      <c r="N49" s="16">
        <f t="shared" si="0"/>
        <v>112.28512960436562</v>
      </c>
      <c r="O49" s="16">
        <v>124</v>
      </c>
      <c r="P49" s="16">
        <v>5115</v>
      </c>
      <c r="Q49" s="16">
        <f t="shared" si="1"/>
        <v>1.2222294160417033</v>
      </c>
      <c r="R49" s="17">
        <v>0.2689235715849422</v>
      </c>
    </row>
    <row r="50" spans="1:18" ht="12.75">
      <c r="A50" s="15"/>
      <c r="B50" s="16"/>
      <c r="C50" s="16"/>
      <c r="D50" s="16"/>
      <c r="E50" s="16"/>
      <c r="F50" s="16"/>
      <c r="G50" s="15"/>
      <c r="H50" s="16"/>
      <c r="I50" s="16"/>
      <c r="J50" s="16"/>
      <c r="K50" s="16"/>
      <c r="L50" s="17"/>
      <c r="M50" s="15" t="s">
        <v>76</v>
      </c>
      <c r="N50" s="16">
        <f t="shared" si="0"/>
        <v>21.644797221877713</v>
      </c>
      <c r="O50" s="16">
        <v>24</v>
      </c>
      <c r="P50" s="16">
        <v>986</v>
      </c>
      <c r="Q50" s="16">
        <f t="shared" si="1"/>
        <v>0.2562731389540701</v>
      </c>
      <c r="R50" s="17">
        <v>0.6126921978201844</v>
      </c>
    </row>
    <row r="51" spans="1:18" ht="12.75">
      <c r="A51" s="15"/>
      <c r="B51" s="16"/>
      <c r="C51" s="16"/>
      <c r="D51" s="16"/>
      <c r="E51" s="16"/>
      <c r="F51" s="16"/>
      <c r="G51" s="15"/>
      <c r="H51" s="16"/>
      <c r="I51" s="16"/>
      <c r="J51" s="16"/>
      <c r="K51" s="16"/>
      <c r="L51" s="17"/>
      <c r="M51" s="15" t="s">
        <v>74</v>
      </c>
      <c r="N51" s="16">
        <f t="shared" si="0"/>
        <v>109.54111372938112</v>
      </c>
      <c r="O51" s="16">
        <v>130</v>
      </c>
      <c r="P51" s="16">
        <v>4990</v>
      </c>
      <c r="Q51" s="16">
        <f t="shared" si="1"/>
        <v>3.8210861035079082</v>
      </c>
      <c r="R51" s="17">
        <v>0.0506114211951757</v>
      </c>
    </row>
    <row r="52" spans="1:18" ht="12.75">
      <c r="A52" s="15"/>
      <c r="B52" s="16"/>
      <c r="C52" s="16"/>
      <c r="D52" s="16"/>
      <c r="E52" s="16"/>
      <c r="F52" s="16"/>
      <c r="G52" s="15"/>
      <c r="H52" s="16"/>
      <c r="I52" s="16"/>
      <c r="J52" s="16"/>
      <c r="K52" s="16"/>
      <c r="L52" s="17"/>
      <c r="M52" s="15" t="s">
        <v>78</v>
      </c>
      <c r="N52" s="16">
        <f t="shared" si="0"/>
        <v>1.4927446359915664</v>
      </c>
      <c r="O52" s="16">
        <v>2</v>
      </c>
      <c r="P52" s="16">
        <v>68</v>
      </c>
      <c r="Q52" s="16">
        <f t="shared" si="1"/>
        <v>0.17237241930828298</v>
      </c>
      <c r="R52" s="17">
        <v>0.6780119136048306</v>
      </c>
    </row>
    <row r="53" spans="1:18" ht="12.75">
      <c r="A53" s="15"/>
      <c r="B53" s="16"/>
      <c r="C53" s="16"/>
      <c r="D53" s="16"/>
      <c r="E53" s="16"/>
      <c r="F53" s="16"/>
      <c r="G53" s="15"/>
      <c r="H53" s="16"/>
      <c r="I53" s="16"/>
      <c r="J53" s="16"/>
      <c r="K53" s="16"/>
      <c r="L53" s="17"/>
      <c r="M53" s="38" t="s">
        <v>75</v>
      </c>
      <c r="N53" s="35">
        <f t="shared" si="0"/>
        <v>7.727148703956344</v>
      </c>
      <c r="O53" s="35">
        <v>18</v>
      </c>
      <c r="P53" s="35">
        <v>352</v>
      </c>
      <c r="Q53" s="35">
        <f t="shared" si="1"/>
        <v>13.657233449719056</v>
      </c>
      <c r="R53" s="36">
        <v>0.00021939450890728907</v>
      </c>
    </row>
    <row r="54" spans="1:18" ht="22.5">
      <c r="A54" s="15"/>
      <c r="B54" s="16"/>
      <c r="C54" s="16"/>
      <c r="D54" s="16"/>
      <c r="E54" s="16"/>
      <c r="F54" s="16"/>
      <c r="G54" s="15"/>
      <c r="H54" s="16"/>
      <c r="I54" s="16"/>
      <c r="J54" s="16"/>
      <c r="K54" s="16"/>
      <c r="L54" s="17"/>
      <c r="M54" s="38" t="s">
        <v>77</v>
      </c>
      <c r="N54" s="35">
        <f t="shared" si="0"/>
        <v>8.978419942949275</v>
      </c>
      <c r="O54" s="35">
        <v>29</v>
      </c>
      <c r="P54" s="35">
        <v>409</v>
      </c>
      <c r="Q54" s="35">
        <f t="shared" si="1"/>
        <v>44.64746252993973</v>
      </c>
      <c r="R54" s="36">
        <v>2.3590351894142714E-11</v>
      </c>
    </row>
    <row r="55" spans="1:18" ht="12.75">
      <c r="A55" s="15"/>
      <c r="B55" s="16"/>
      <c r="C55" s="16"/>
      <c r="D55" s="16"/>
      <c r="E55" s="16"/>
      <c r="F55" s="16"/>
      <c r="G55" s="15"/>
      <c r="H55" s="16"/>
      <c r="I55" s="16"/>
      <c r="J55" s="16"/>
      <c r="K55" s="16"/>
      <c r="L55" s="17"/>
      <c r="M55" s="15" t="s">
        <v>73</v>
      </c>
      <c r="N55" s="16">
        <f t="shared" si="0"/>
        <v>74.94456157757658</v>
      </c>
      <c r="O55" s="16">
        <v>88</v>
      </c>
      <c r="P55" s="16">
        <v>3414</v>
      </c>
      <c r="Q55" s="16">
        <f t="shared" si="1"/>
        <v>2.274274060903797</v>
      </c>
      <c r="R55" s="17">
        <v>0.13153670262984174</v>
      </c>
    </row>
    <row r="56" spans="1:18" ht="22.5">
      <c r="A56" s="15"/>
      <c r="B56" s="16"/>
      <c r="C56" s="16"/>
      <c r="D56" s="16"/>
      <c r="E56" s="16"/>
      <c r="F56" s="16"/>
      <c r="G56" s="15" t="s">
        <v>35</v>
      </c>
      <c r="H56" s="16">
        <f>(177/8063)*J56</f>
        <v>33.7184670718095</v>
      </c>
      <c r="I56" s="16">
        <v>8</v>
      </c>
      <c r="J56" s="16">
        <v>1536</v>
      </c>
      <c r="K56" s="16">
        <f>(I56-H56)^2/H56</f>
        <v>19.616536751658842</v>
      </c>
      <c r="L56" s="17">
        <v>9.46464622630927E-06</v>
      </c>
      <c r="M56" s="15" t="s">
        <v>33</v>
      </c>
      <c r="N56" s="16">
        <f t="shared" si="0"/>
        <v>5.795361527967257</v>
      </c>
      <c r="O56" s="16">
        <v>3</v>
      </c>
      <c r="P56" s="16">
        <v>264</v>
      </c>
      <c r="Q56" s="16">
        <f t="shared" si="1"/>
        <v>1.3483276296621727</v>
      </c>
      <c r="R56" s="17">
        <v>0.24557069566717227</v>
      </c>
    </row>
    <row r="57" spans="1:18" ht="22.5">
      <c r="A57" s="15"/>
      <c r="B57" s="16"/>
      <c r="C57" s="16"/>
      <c r="D57" s="16"/>
      <c r="E57" s="16"/>
      <c r="F57" s="16"/>
      <c r="G57" s="15"/>
      <c r="H57" s="16"/>
      <c r="I57" s="16"/>
      <c r="J57" s="16"/>
      <c r="K57" s="16"/>
      <c r="L57" s="17"/>
      <c r="M57" s="31" t="s">
        <v>38</v>
      </c>
      <c r="N57" s="32">
        <f t="shared" si="0"/>
        <v>32.68671710281533</v>
      </c>
      <c r="O57" s="32">
        <v>8</v>
      </c>
      <c r="P57" s="32">
        <v>1489</v>
      </c>
      <c r="Q57" s="32">
        <f t="shared" si="1"/>
        <v>18.644698988811694</v>
      </c>
      <c r="R57" s="33">
        <v>1.5748453298769505E-05</v>
      </c>
    </row>
    <row r="58" spans="1:18" ht="12.75">
      <c r="A58" s="15"/>
      <c r="B58" s="16"/>
      <c r="C58" s="16"/>
      <c r="D58" s="16"/>
      <c r="E58" s="16"/>
      <c r="F58" s="16"/>
      <c r="G58" s="15"/>
      <c r="H58" s="16"/>
      <c r="I58" s="16"/>
      <c r="J58" s="16"/>
      <c r="K58" s="16"/>
      <c r="L58" s="17"/>
      <c r="M58" s="31" t="s">
        <v>37</v>
      </c>
      <c r="N58" s="32">
        <f t="shared" si="0"/>
        <v>26.210839637851915</v>
      </c>
      <c r="O58" s="32">
        <v>8</v>
      </c>
      <c r="P58" s="32">
        <v>1194</v>
      </c>
      <c r="Q58" s="32">
        <f t="shared" si="1"/>
        <v>12.652577517457097</v>
      </c>
      <c r="R58" s="33">
        <v>0.0003750482466231553</v>
      </c>
    </row>
    <row r="59" spans="1:18" ht="12.75">
      <c r="A59" s="15"/>
      <c r="B59" s="16"/>
      <c r="C59" s="16"/>
      <c r="D59" s="16"/>
      <c r="E59" s="16"/>
      <c r="F59" s="16"/>
      <c r="G59" s="15" t="s">
        <v>89</v>
      </c>
      <c r="H59" s="16">
        <f>(177/8063)*J59</f>
        <v>2.01959568398859</v>
      </c>
      <c r="I59" s="16">
        <v>3</v>
      </c>
      <c r="J59" s="16">
        <v>92</v>
      </c>
      <c r="K59" s="16">
        <f>(I59-H59)^2/H59</f>
        <v>0.47593319320008565</v>
      </c>
      <c r="L59" s="17">
        <v>0.49027021080344013</v>
      </c>
      <c r="M59" s="15" t="s">
        <v>59</v>
      </c>
      <c r="N59" s="16">
        <f t="shared" si="0"/>
        <v>1.80007441398983</v>
      </c>
      <c r="O59" s="16">
        <v>3</v>
      </c>
      <c r="P59" s="16">
        <v>82</v>
      </c>
      <c r="Q59" s="16">
        <f t="shared" si="1"/>
        <v>0.7998677170076063</v>
      </c>
      <c r="R59" s="17">
        <v>0.37113292290546085</v>
      </c>
    </row>
    <row r="60" spans="1:18" ht="12.75">
      <c r="A60" s="15"/>
      <c r="B60" s="16"/>
      <c r="C60" s="16"/>
      <c r="D60" s="16"/>
      <c r="E60" s="16"/>
      <c r="F60" s="16"/>
      <c r="G60" s="15"/>
      <c r="H60" s="16"/>
      <c r="I60" s="16"/>
      <c r="J60" s="16"/>
      <c r="K60" s="16"/>
      <c r="L60" s="17"/>
      <c r="M60" s="15" t="s">
        <v>90</v>
      </c>
      <c r="N60" s="16">
        <f t="shared" si="0"/>
        <v>0.8561329529951631</v>
      </c>
      <c r="O60" s="16">
        <v>2</v>
      </c>
      <c r="P60" s="16">
        <v>39</v>
      </c>
      <c r="Q60" s="16">
        <f t="shared" si="1"/>
        <v>1.5283044726243098</v>
      </c>
      <c r="R60" s="17">
        <v>0.2163670915689443</v>
      </c>
    </row>
    <row r="61" spans="1:18" ht="12.75">
      <c r="A61" s="15"/>
      <c r="B61" s="16"/>
      <c r="C61" s="16"/>
      <c r="D61" s="16"/>
      <c r="E61" s="16"/>
      <c r="F61" s="16"/>
      <c r="G61" s="15" t="s">
        <v>95</v>
      </c>
      <c r="H61" s="16">
        <f>(177/8063)*J61</f>
        <v>1.1195584769936748</v>
      </c>
      <c r="I61" s="16">
        <v>2</v>
      </c>
      <c r="J61" s="16">
        <v>51</v>
      </c>
      <c r="K61" s="16">
        <f>(I61-H61)^2/H61</f>
        <v>0.6923955214159635</v>
      </c>
      <c r="L61" s="17">
        <v>0.4053507684902048</v>
      </c>
      <c r="M61" s="15" t="s">
        <v>97</v>
      </c>
      <c r="N61" s="16">
        <f t="shared" si="0"/>
        <v>0.8122286989954111</v>
      </c>
      <c r="O61" s="16">
        <v>2</v>
      </c>
      <c r="P61" s="16">
        <v>37</v>
      </c>
      <c r="Q61" s="16">
        <f t="shared" si="1"/>
        <v>1.736950030496404</v>
      </c>
      <c r="R61" s="17">
        <v>0.18752574256016885</v>
      </c>
    </row>
    <row r="62" spans="1:18" ht="13.5" thickBot="1">
      <c r="A62" s="19"/>
      <c r="B62" s="20"/>
      <c r="C62" s="20"/>
      <c r="D62" s="20"/>
      <c r="E62" s="20"/>
      <c r="F62" s="20"/>
      <c r="G62" s="19"/>
      <c r="H62" s="20"/>
      <c r="I62" s="20"/>
      <c r="J62" s="20"/>
      <c r="K62" s="20"/>
      <c r="L62" s="21"/>
      <c r="M62" s="19" t="s">
        <v>96</v>
      </c>
      <c r="N62" s="20">
        <f t="shared" si="0"/>
        <v>1.0976063499937987</v>
      </c>
      <c r="O62" s="20">
        <v>2</v>
      </c>
      <c r="P62" s="20">
        <v>50</v>
      </c>
      <c r="Q62" s="20">
        <f t="shared" si="1"/>
        <v>0.7419001353045337</v>
      </c>
      <c r="R62" s="21">
        <v>0.38905287621059603</v>
      </c>
    </row>
    <row r="63" spans="1:18" ht="12.75">
      <c r="A63" s="11" t="s">
        <v>145</v>
      </c>
      <c r="B63" s="12">
        <f>(177/8063)*D63</f>
        <v>12.337095373930298</v>
      </c>
      <c r="C63" s="12">
        <v>9</v>
      </c>
      <c r="D63" s="12">
        <v>562</v>
      </c>
      <c r="E63" s="12">
        <f>(C63-B63)^2/B63</f>
        <v>0.9026602451529295</v>
      </c>
      <c r="F63" s="12">
        <v>0.34206940182150714</v>
      </c>
      <c r="G63" s="11" t="s">
        <v>146</v>
      </c>
      <c r="H63" s="12">
        <f>(177/8063)*J63</f>
        <v>9.263797593947661</v>
      </c>
      <c r="I63" s="12">
        <v>9</v>
      </c>
      <c r="J63" s="12">
        <v>422</v>
      </c>
      <c r="K63" s="12">
        <f>(I63-H63)^2/H63</f>
        <v>0.00751194851429396</v>
      </c>
      <c r="L63" s="13">
        <v>0.9309326304489679</v>
      </c>
      <c r="M63" s="11" t="s">
        <v>167</v>
      </c>
      <c r="N63" s="12">
        <f t="shared" si="0"/>
        <v>7.814957211955847</v>
      </c>
      <c r="O63" s="12">
        <v>6</v>
      </c>
      <c r="P63" s="12">
        <v>356</v>
      </c>
      <c r="Q63" s="12">
        <f t="shared" si="1"/>
        <v>0.42150834507334894</v>
      </c>
      <c r="R63" s="13">
        <v>0.516185367433686</v>
      </c>
    </row>
    <row r="64" spans="1:18" ht="12.75">
      <c r="A64" s="15"/>
      <c r="B64" s="16"/>
      <c r="C64" s="16"/>
      <c r="D64" s="16"/>
      <c r="E64" s="16"/>
      <c r="F64" s="16"/>
      <c r="G64" s="15"/>
      <c r="H64" s="16"/>
      <c r="I64" s="16"/>
      <c r="J64" s="16"/>
      <c r="K64" s="16"/>
      <c r="L64" s="17"/>
      <c r="M64" s="15" t="s">
        <v>194</v>
      </c>
      <c r="N64" s="16">
        <f t="shared" si="0"/>
        <v>0.6366116829964032</v>
      </c>
      <c r="O64" s="16">
        <v>2</v>
      </c>
      <c r="P64" s="16">
        <v>29</v>
      </c>
      <c r="Q64" s="16">
        <f t="shared" si="1"/>
        <v>2.919876830083877</v>
      </c>
      <c r="R64" s="17">
        <v>0.08749454232932974</v>
      </c>
    </row>
    <row r="65" spans="1:18" ht="13.5" thickBot="1">
      <c r="A65" s="19"/>
      <c r="B65" s="20"/>
      <c r="C65" s="20"/>
      <c r="D65" s="20"/>
      <c r="E65" s="20"/>
      <c r="F65" s="20"/>
      <c r="G65" s="19" t="s">
        <v>97</v>
      </c>
      <c r="H65" s="20">
        <f>(177/8063)*J65</f>
        <v>0.8122286989954111</v>
      </c>
      <c r="I65" s="20">
        <v>2</v>
      </c>
      <c r="J65" s="20">
        <v>37</v>
      </c>
      <c r="K65" s="20">
        <f>(I65-H65)^2/H65</f>
        <v>1.736950030496404</v>
      </c>
      <c r="L65" s="21">
        <v>0.18752574256016885</v>
      </c>
      <c r="M65" s="19" t="s">
        <v>195</v>
      </c>
      <c r="N65" s="20">
        <f t="shared" si="0"/>
        <v>0.7463723179957832</v>
      </c>
      <c r="O65" s="20">
        <v>2</v>
      </c>
      <c r="P65" s="20">
        <v>34</v>
      </c>
      <c r="Q65" s="20">
        <f t="shared" si="1"/>
        <v>2.1056278846292167</v>
      </c>
      <c r="R65" s="21">
        <v>0.14675809163015952</v>
      </c>
    </row>
    <row r="66" spans="1:18" ht="22.5">
      <c r="A66" s="11" t="s">
        <v>10</v>
      </c>
      <c r="B66" s="12">
        <f>(177/8063)*D66</f>
        <v>25.09128116085824</v>
      </c>
      <c r="C66" s="12">
        <v>21</v>
      </c>
      <c r="D66" s="12">
        <v>1143</v>
      </c>
      <c r="E66" s="12">
        <f>(C66-B66)^2/B66</f>
        <v>0.6671074876521377</v>
      </c>
      <c r="F66" s="12">
        <v>0.4140618896421884</v>
      </c>
      <c r="G66" s="11" t="s">
        <v>22</v>
      </c>
      <c r="H66" s="12">
        <f>(177/8063)*J66</f>
        <v>7.880813592955476</v>
      </c>
      <c r="I66" s="12">
        <v>5</v>
      </c>
      <c r="J66" s="12">
        <v>359</v>
      </c>
      <c r="K66" s="12">
        <f>(I66-H66)^2/H66</f>
        <v>1.0530748963248475</v>
      </c>
      <c r="L66" s="13">
        <v>0.3047999720890455</v>
      </c>
      <c r="M66" s="11" t="s">
        <v>21</v>
      </c>
      <c r="N66" s="12">
        <f t="shared" si="0"/>
        <v>2.765968001984373</v>
      </c>
      <c r="O66" s="12">
        <v>2</v>
      </c>
      <c r="P66" s="12">
        <v>126</v>
      </c>
      <c r="Q66" s="12">
        <f t="shared" si="1"/>
        <v>0.2121163294886328</v>
      </c>
      <c r="R66" s="13">
        <v>0.6451136799293504</v>
      </c>
    </row>
    <row r="67" spans="1:18" ht="22.5">
      <c r="A67" s="15"/>
      <c r="B67" s="16"/>
      <c r="C67" s="16"/>
      <c r="D67" s="16"/>
      <c r="E67" s="16"/>
      <c r="F67" s="16"/>
      <c r="G67" s="15" t="s">
        <v>20</v>
      </c>
      <c r="H67" s="16">
        <f>(177/8063)*J67</f>
        <v>3.2489147959816442</v>
      </c>
      <c r="I67" s="16">
        <v>2</v>
      </c>
      <c r="J67" s="16">
        <v>148</v>
      </c>
      <c r="K67" s="16">
        <f>(I67-H67)^2/H67</f>
        <v>0.4800951288568925</v>
      </c>
      <c r="L67" s="17">
        <v>0.48837923025736163</v>
      </c>
      <c r="M67" s="15" t="s">
        <v>21</v>
      </c>
      <c r="N67" s="16">
        <f t="shared" si="0"/>
        <v>2.765968001984373</v>
      </c>
      <c r="O67" s="16">
        <v>2</v>
      </c>
      <c r="P67" s="16">
        <v>126</v>
      </c>
      <c r="Q67" s="16">
        <f t="shared" si="1"/>
        <v>0.2121163294886328</v>
      </c>
      <c r="R67" s="17">
        <v>0.6451136799293504</v>
      </c>
    </row>
    <row r="68" spans="1:18" ht="22.5">
      <c r="A68" s="15"/>
      <c r="B68" s="16"/>
      <c r="C68" s="16"/>
      <c r="D68" s="16"/>
      <c r="E68" s="16"/>
      <c r="F68" s="16"/>
      <c r="G68" s="15" t="s">
        <v>26</v>
      </c>
      <c r="H68" s="16">
        <f>(177/8063)*J68</f>
        <v>6.322212575964281</v>
      </c>
      <c r="I68" s="16">
        <v>2</v>
      </c>
      <c r="J68" s="16">
        <v>288</v>
      </c>
      <c r="K68" s="16">
        <f>(I68-H68)^2/H68</f>
        <v>2.9549024692473944</v>
      </c>
      <c r="L68" s="17">
        <v>0.0856174719635755</v>
      </c>
      <c r="M68" s="38" t="s">
        <v>28</v>
      </c>
      <c r="N68" s="35">
        <f t="shared" si="0"/>
        <v>0.4829467939972715</v>
      </c>
      <c r="O68" s="35">
        <v>2</v>
      </c>
      <c r="P68" s="35">
        <v>22</v>
      </c>
      <c r="Q68" s="35">
        <f t="shared" si="1"/>
        <v>4.765432669703485</v>
      </c>
      <c r="R68" s="36">
        <v>0.029036760160835007</v>
      </c>
    </row>
    <row r="69" spans="1:18" ht="22.5">
      <c r="A69" s="15"/>
      <c r="B69" s="16"/>
      <c r="C69" s="16"/>
      <c r="D69" s="16"/>
      <c r="E69" s="16"/>
      <c r="F69" s="16"/>
      <c r="G69" s="15" t="s">
        <v>11</v>
      </c>
      <c r="H69" s="16">
        <f aca="true" t="shared" si="2" ref="H69:H96">(177/8063)*J69</f>
        <v>8.363760386952746</v>
      </c>
      <c r="I69" s="16">
        <v>9</v>
      </c>
      <c r="J69" s="16">
        <v>381</v>
      </c>
      <c r="K69" s="16">
        <f aca="true" t="shared" si="3" ref="K69:K96">(I69-H69)^2/H69</f>
        <v>0.048399383349384095</v>
      </c>
      <c r="L69" s="17">
        <v>0.8258722468077616</v>
      </c>
      <c r="M69" s="15" t="s">
        <v>12</v>
      </c>
      <c r="N69" s="16">
        <f aca="true" t="shared" si="4" ref="N69:N94">(177/8063)*P69</f>
        <v>5.61974451196825</v>
      </c>
      <c r="O69" s="16">
        <v>8</v>
      </c>
      <c r="P69" s="16">
        <v>256</v>
      </c>
      <c r="Q69" s="16">
        <f aca="true" t="shared" si="5" ref="Q69:Q94">(O69-N69)^2/N69</f>
        <v>1.0081625910642953</v>
      </c>
      <c r="R69" s="17">
        <v>0.3153434280607962</v>
      </c>
    </row>
    <row r="70" spans="1:18" ht="12.75">
      <c r="A70" s="15"/>
      <c r="B70" s="16"/>
      <c r="C70" s="16"/>
      <c r="D70" s="16"/>
      <c r="E70" s="16"/>
      <c r="F70" s="16"/>
      <c r="G70" s="15" t="s">
        <v>24</v>
      </c>
      <c r="H70" s="16">
        <f t="shared" si="2"/>
        <v>12.095621976931662</v>
      </c>
      <c r="I70" s="16">
        <v>13</v>
      </c>
      <c r="J70" s="16">
        <v>551</v>
      </c>
      <c r="K70" s="16">
        <f t="shared" si="3"/>
        <v>0.06761947506038662</v>
      </c>
      <c r="L70" s="17">
        <v>0.7948348866497519</v>
      </c>
      <c r="M70" s="15" t="s">
        <v>25</v>
      </c>
      <c r="N70" s="16">
        <f t="shared" si="4"/>
        <v>11.83219645293315</v>
      </c>
      <c r="O70" s="16">
        <v>13</v>
      </c>
      <c r="P70" s="16">
        <v>539</v>
      </c>
      <c r="Q70" s="16">
        <f t="shared" si="5"/>
        <v>0.11525883042652191</v>
      </c>
      <c r="R70" s="17">
        <v>0.7342346722669597</v>
      </c>
    </row>
    <row r="71" spans="1:18" ht="22.5">
      <c r="A71" s="15"/>
      <c r="B71" s="16"/>
      <c r="C71" s="16"/>
      <c r="D71" s="16"/>
      <c r="E71" s="16"/>
      <c r="F71" s="16"/>
      <c r="G71" s="15"/>
      <c r="H71" s="16"/>
      <c r="I71" s="16"/>
      <c r="J71" s="16"/>
      <c r="K71" s="16"/>
      <c r="L71" s="17"/>
      <c r="M71" s="15" t="s">
        <v>19</v>
      </c>
      <c r="N71" s="16">
        <f t="shared" si="4"/>
        <v>3.073297779982637</v>
      </c>
      <c r="O71" s="16">
        <v>2</v>
      </c>
      <c r="P71" s="16">
        <v>140</v>
      </c>
      <c r="Q71" s="16">
        <f t="shared" si="5"/>
        <v>0.37483127473647054</v>
      </c>
      <c r="R71" s="17">
        <v>0.5403825149868857</v>
      </c>
    </row>
    <row r="72" spans="1:18" ht="22.5">
      <c r="A72" s="15"/>
      <c r="B72" s="16"/>
      <c r="C72" s="16"/>
      <c r="D72" s="16"/>
      <c r="E72" s="16"/>
      <c r="F72" s="16"/>
      <c r="G72" s="15" t="s">
        <v>17</v>
      </c>
      <c r="H72" s="16">
        <f t="shared" si="2"/>
        <v>5.334366860969862</v>
      </c>
      <c r="I72" s="16">
        <v>4</v>
      </c>
      <c r="J72" s="16">
        <v>243</v>
      </c>
      <c r="K72" s="16">
        <f t="shared" si="3"/>
        <v>0.3337856143120304</v>
      </c>
      <c r="L72" s="17">
        <v>0.5634384382042564</v>
      </c>
      <c r="M72" s="15" t="s">
        <v>19</v>
      </c>
      <c r="N72" s="16">
        <f t="shared" si="4"/>
        <v>3.073297779982637</v>
      </c>
      <c r="O72" s="16">
        <v>2</v>
      </c>
      <c r="P72" s="16">
        <v>140</v>
      </c>
      <c r="Q72" s="16">
        <f t="shared" si="5"/>
        <v>0.37483127473647054</v>
      </c>
      <c r="R72" s="17">
        <v>0.5403825149868857</v>
      </c>
    </row>
    <row r="73" spans="1:18" ht="13.5" thickBot="1">
      <c r="A73" s="19"/>
      <c r="B73" s="20"/>
      <c r="C73" s="20"/>
      <c r="D73" s="20"/>
      <c r="E73" s="20"/>
      <c r="F73" s="20"/>
      <c r="G73" s="19"/>
      <c r="H73" s="20"/>
      <c r="I73" s="20"/>
      <c r="J73" s="20"/>
      <c r="K73" s="20"/>
      <c r="L73" s="21"/>
      <c r="M73" s="19" t="s">
        <v>18</v>
      </c>
      <c r="N73" s="20">
        <f t="shared" si="4"/>
        <v>0.7244201909959072</v>
      </c>
      <c r="O73" s="20">
        <v>2</v>
      </c>
      <c r="P73" s="20">
        <v>33</v>
      </c>
      <c r="Q73" s="20">
        <f t="shared" si="5"/>
        <v>2.2460774414667175</v>
      </c>
      <c r="R73" s="21">
        <v>0.13395357643674044</v>
      </c>
    </row>
    <row r="74" spans="1:18" ht="22.5">
      <c r="A74" s="25" t="s">
        <v>98</v>
      </c>
      <c r="B74" s="26">
        <f>(177/8063)*D74</f>
        <v>40.52362644177105</v>
      </c>
      <c r="C74" s="26">
        <v>28</v>
      </c>
      <c r="D74" s="26">
        <v>1846</v>
      </c>
      <c r="E74" s="26">
        <f>(C74-B74)^2/B74</f>
        <v>3.8703648469959693</v>
      </c>
      <c r="F74" s="26">
        <v>0.04914583691343599</v>
      </c>
      <c r="G74" s="11" t="s">
        <v>99</v>
      </c>
      <c r="H74" s="12">
        <f t="shared" si="2"/>
        <v>17.056802678903633</v>
      </c>
      <c r="I74" s="12">
        <v>9</v>
      </c>
      <c r="J74" s="12">
        <v>777</v>
      </c>
      <c r="K74" s="12">
        <f t="shared" si="3"/>
        <v>3.805641105708162</v>
      </c>
      <c r="L74" s="13">
        <v>0.05108021762520065</v>
      </c>
      <c r="M74" s="25" t="s">
        <v>101</v>
      </c>
      <c r="N74" s="26">
        <f t="shared" si="4"/>
        <v>13.96155277192112</v>
      </c>
      <c r="O74" s="26">
        <v>5</v>
      </c>
      <c r="P74" s="26">
        <v>636</v>
      </c>
      <c r="Q74" s="26">
        <f t="shared" si="5"/>
        <v>5.752184545363895</v>
      </c>
      <c r="R74" s="27">
        <v>0.01646816577713628</v>
      </c>
    </row>
    <row r="75" spans="1:18" ht="22.5">
      <c r="A75" s="15"/>
      <c r="B75" s="16"/>
      <c r="C75" s="16"/>
      <c r="D75" s="16"/>
      <c r="E75" s="16"/>
      <c r="F75" s="16"/>
      <c r="G75" s="15"/>
      <c r="H75" s="16"/>
      <c r="I75" s="16"/>
      <c r="J75" s="16"/>
      <c r="K75" s="16"/>
      <c r="L75" s="17"/>
      <c r="M75" s="15" t="s">
        <v>100</v>
      </c>
      <c r="N75" s="16">
        <f t="shared" si="4"/>
        <v>2.809872255984125</v>
      </c>
      <c r="O75" s="16">
        <v>2</v>
      </c>
      <c r="P75" s="16">
        <v>128</v>
      </c>
      <c r="Q75" s="16">
        <f t="shared" si="5"/>
        <v>0.23342451587113064</v>
      </c>
      <c r="R75" s="17">
        <v>0.6289961457751498</v>
      </c>
    </row>
    <row r="76" spans="1:18" ht="33.75">
      <c r="A76" s="15"/>
      <c r="B76" s="16"/>
      <c r="C76" s="16"/>
      <c r="D76" s="16"/>
      <c r="E76" s="16"/>
      <c r="F76" s="16"/>
      <c r="G76" s="15"/>
      <c r="H76" s="16"/>
      <c r="I76" s="16"/>
      <c r="J76" s="16"/>
      <c r="K76" s="16"/>
      <c r="L76" s="17"/>
      <c r="M76" s="15" t="s">
        <v>175</v>
      </c>
      <c r="N76" s="16">
        <f t="shared" si="4"/>
        <v>2.941585017983381</v>
      </c>
      <c r="O76" s="16">
        <v>2</v>
      </c>
      <c r="P76" s="16">
        <v>134</v>
      </c>
      <c r="Q76" s="16">
        <f t="shared" si="5"/>
        <v>0.30139613190529674</v>
      </c>
      <c r="R76" s="17">
        <v>0.5830084924072754</v>
      </c>
    </row>
    <row r="77" spans="1:18" ht="12.75">
      <c r="A77" s="15"/>
      <c r="B77" s="16"/>
      <c r="C77" s="16"/>
      <c r="D77" s="16"/>
      <c r="E77" s="16"/>
      <c r="F77" s="16"/>
      <c r="G77" s="15" t="s">
        <v>103</v>
      </c>
      <c r="H77" s="16">
        <f t="shared" si="2"/>
        <v>17.29827607590227</v>
      </c>
      <c r="I77" s="16">
        <v>10</v>
      </c>
      <c r="J77" s="16">
        <v>788</v>
      </c>
      <c r="K77" s="16">
        <f t="shared" si="3"/>
        <v>3.0791989586921398</v>
      </c>
      <c r="L77" s="17">
        <v>0.07929957338186622</v>
      </c>
      <c r="M77" s="15" t="s">
        <v>106</v>
      </c>
      <c r="N77" s="16">
        <f t="shared" si="4"/>
        <v>2.8976807639836286</v>
      </c>
      <c r="O77" s="16">
        <v>2</v>
      </c>
      <c r="P77" s="16">
        <v>132</v>
      </c>
      <c r="Q77" s="16">
        <f t="shared" si="5"/>
        <v>0.2780950766013312</v>
      </c>
      <c r="R77" s="17">
        <v>0.5979524974605843</v>
      </c>
    </row>
    <row r="78" spans="1:18" ht="12.75">
      <c r="A78" s="15"/>
      <c r="B78" s="16"/>
      <c r="C78" s="16"/>
      <c r="D78" s="16"/>
      <c r="E78" s="16"/>
      <c r="F78" s="16"/>
      <c r="G78" s="15"/>
      <c r="H78" s="16"/>
      <c r="I78" s="16"/>
      <c r="J78" s="16"/>
      <c r="K78" s="16"/>
      <c r="L78" s="17"/>
      <c r="M78" s="38" t="s">
        <v>196</v>
      </c>
      <c r="N78" s="35">
        <f t="shared" si="4"/>
        <v>0.6146595559965273</v>
      </c>
      <c r="O78" s="35">
        <v>3</v>
      </c>
      <c r="P78" s="35">
        <v>28</v>
      </c>
      <c r="Q78" s="35">
        <f t="shared" si="5"/>
        <v>9.256911371977155</v>
      </c>
      <c r="R78" s="36">
        <v>0.0023460835033437544</v>
      </c>
    </row>
    <row r="79" spans="1:18" ht="12.75">
      <c r="A79" s="15"/>
      <c r="B79" s="16"/>
      <c r="C79" s="16"/>
      <c r="D79" s="16"/>
      <c r="E79" s="16"/>
      <c r="F79" s="16"/>
      <c r="G79" s="15"/>
      <c r="H79" s="16"/>
      <c r="I79" s="16"/>
      <c r="J79" s="16"/>
      <c r="K79" s="16"/>
      <c r="L79" s="17"/>
      <c r="M79" s="15" t="s">
        <v>105</v>
      </c>
      <c r="N79" s="16">
        <f t="shared" si="4"/>
        <v>10.602877340940097</v>
      </c>
      <c r="O79" s="16">
        <v>5</v>
      </c>
      <c r="P79" s="16">
        <v>483</v>
      </c>
      <c r="Q79" s="16">
        <f t="shared" si="5"/>
        <v>2.9607278749144332</v>
      </c>
      <c r="R79" s="17">
        <v>0.0853095294470213</v>
      </c>
    </row>
    <row r="80" spans="1:18" ht="22.5">
      <c r="A80" s="15"/>
      <c r="B80" s="16"/>
      <c r="C80" s="16"/>
      <c r="D80" s="16"/>
      <c r="E80" s="16"/>
      <c r="F80" s="16"/>
      <c r="G80" s="15" t="s">
        <v>110</v>
      </c>
      <c r="H80" s="16">
        <f t="shared" si="2"/>
        <v>9.768696514944809</v>
      </c>
      <c r="I80" s="16">
        <v>6</v>
      </c>
      <c r="J80" s="16">
        <v>445</v>
      </c>
      <c r="K80" s="16">
        <f t="shared" si="3"/>
        <v>1.4539374214388103</v>
      </c>
      <c r="L80" s="17">
        <v>0.2278972093370204</v>
      </c>
      <c r="M80" s="15" t="s">
        <v>111</v>
      </c>
      <c r="N80" s="16">
        <f t="shared" si="4"/>
        <v>9.54917524494605</v>
      </c>
      <c r="O80" s="16">
        <v>6</v>
      </c>
      <c r="P80" s="16">
        <v>435</v>
      </c>
      <c r="Q80" s="16">
        <f t="shared" si="5"/>
        <v>1.3191343331985335</v>
      </c>
      <c r="R80" s="17">
        <v>0.2507474699405364</v>
      </c>
    </row>
    <row r="81" spans="1:18" ht="22.5">
      <c r="A81" s="15"/>
      <c r="B81" s="16"/>
      <c r="C81" s="16"/>
      <c r="D81" s="16"/>
      <c r="E81" s="16"/>
      <c r="F81" s="16"/>
      <c r="G81" s="15" t="s">
        <v>112</v>
      </c>
      <c r="H81" s="16">
        <f t="shared" si="2"/>
        <v>7.222249782959196</v>
      </c>
      <c r="I81" s="16">
        <v>3</v>
      </c>
      <c r="J81" s="16">
        <v>329</v>
      </c>
      <c r="K81" s="16">
        <f t="shared" si="3"/>
        <v>2.4683988736809517</v>
      </c>
      <c r="L81" s="17">
        <v>0.11615619541290945</v>
      </c>
      <c r="M81" s="15" t="s">
        <v>113</v>
      </c>
      <c r="N81" s="16">
        <f t="shared" si="4"/>
        <v>7.178345528959444</v>
      </c>
      <c r="O81" s="16">
        <v>3</v>
      </c>
      <c r="P81" s="16">
        <v>327</v>
      </c>
      <c r="Q81" s="16">
        <f t="shared" si="5"/>
        <v>2.432116326658092</v>
      </c>
      <c r="R81" s="17">
        <v>0.11887231617025051</v>
      </c>
    </row>
    <row r="82" spans="1:18" ht="22.5">
      <c r="A82" s="15"/>
      <c r="B82" s="16"/>
      <c r="C82" s="16"/>
      <c r="D82" s="16"/>
      <c r="E82" s="16"/>
      <c r="F82" s="16"/>
      <c r="G82" s="15" t="s">
        <v>127</v>
      </c>
      <c r="H82" s="16">
        <f t="shared" si="2"/>
        <v>3.512340319980156</v>
      </c>
      <c r="I82" s="16">
        <v>2</v>
      </c>
      <c r="J82" s="16">
        <v>160</v>
      </c>
      <c r="K82" s="16">
        <f t="shared" si="3"/>
        <v>0.6511821278897607</v>
      </c>
      <c r="L82" s="17">
        <v>0.4196903547953248</v>
      </c>
      <c r="M82" s="15" t="s">
        <v>128</v>
      </c>
      <c r="N82" s="16">
        <f t="shared" si="4"/>
        <v>3.446483938980528</v>
      </c>
      <c r="O82" s="16">
        <v>2</v>
      </c>
      <c r="P82" s="16">
        <v>157</v>
      </c>
      <c r="Q82" s="16">
        <f t="shared" si="5"/>
        <v>0.6070870553215265</v>
      </c>
      <c r="R82" s="17">
        <v>0.43588669820134274</v>
      </c>
    </row>
    <row r="83" spans="1:18" ht="12.75">
      <c r="A83" s="15"/>
      <c r="B83" s="16"/>
      <c r="C83" s="16"/>
      <c r="D83" s="16"/>
      <c r="E83" s="16"/>
      <c r="F83" s="16"/>
      <c r="G83" s="15"/>
      <c r="H83" s="16"/>
      <c r="I83" s="16"/>
      <c r="J83" s="16"/>
      <c r="K83" s="16"/>
      <c r="L83" s="17"/>
      <c r="M83" s="15" t="s">
        <v>120</v>
      </c>
      <c r="N83" s="16">
        <f t="shared" si="4"/>
        <v>3.512340319980156</v>
      </c>
      <c r="O83" s="16">
        <v>2</v>
      </c>
      <c r="P83" s="16">
        <v>160</v>
      </c>
      <c r="Q83" s="16">
        <f t="shared" si="5"/>
        <v>0.6511821278897607</v>
      </c>
      <c r="R83" s="17">
        <v>0.4196903547953248</v>
      </c>
    </row>
    <row r="84" spans="1:18" ht="12.75">
      <c r="A84" s="15"/>
      <c r="B84" s="16"/>
      <c r="C84" s="16"/>
      <c r="D84" s="16"/>
      <c r="E84" s="16"/>
      <c r="F84" s="16"/>
      <c r="G84" s="31" t="s">
        <v>116</v>
      </c>
      <c r="H84" s="32">
        <f t="shared" si="2"/>
        <v>18.593451568894952</v>
      </c>
      <c r="I84" s="32">
        <v>7</v>
      </c>
      <c r="J84" s="32">
        <v>847</v>
      </c>
      <c r="K84" s="32">
        <f t="shared" si="3"/>
        <v>7.228787983892384</v>
      </c>
      <c r="L84" s="33">
        <v>0.00717436272423333</v>
      </c>
      <c r="M84" s="15" t="s">
        <v>117</v>
      </c>
      <c r="N84" s="16">
        <f t="shared" si="4"/>
        <v>9.812600768944561</v>
      </c>
      <c r="O84" s="16">
        <v>3</v>
      </c>
      <c r="P84" s="16">
        <v>447</v>
      </c>
      <c r="Q84" s="16">
        <f t="shared" si="5"/>
        <v>4.72978880216035</v>
      </c>
      <c r="R84" s="17">
        <v>0.029644525183084802</v>
      </c>
    </row>
    <row r="85" spans="1:18" ht="12.75">
      <c r="A85" s="15"/>
      <c r="B85" s="16"/>
      <c r="C85" s="16"/>
      <c r="D85" s="16"/>
      <c r="E85" s="16"/>
      <c r="F85" s="16"/>
      <c r="G85" s="15"/>
      <c r="H85" s="16"/>
      <c r="I85" s="16"/>
      <c r="J85" s="16"/>
      <c r="K85" s="16"/>
      <c r="L85" s="17"/>
      <c r="M85" s="15" t="s">
        <v>118</v>
      </c>
      <c r="N85" s="16">
        <f t="shared" si="4"/>
        <v>2.8976807639836286</v>
      </c>
      <c r="O85" s="16">
        <v>2</v>
      </c>
      <c r="P85" s="16">
        <v>132</v>
      </c>
      <c r="Q85" s="16">
        <f t="shared" si="5"/>
        <v>0.2780950766013312</v>
      </c>
      <c r="R85" s="17">
        <v>0.5979524974605843</v>
      </c>
    </row>
    <row r="86" spans="1:18" ht="22.5">
      <c r="A86" s="15"/>
      <c r="B86" s="16"/>
      <c r="C86" s="16"/>
      <c r="D86" s="16"/>
      <c r="E86" s="16"/>
      <c r="F86" s="16"/>
      <c r="G86" s="15"/>
      <c r="H86" s="16"/>
      <c r="I86" s="16"/>
      <c r="J86" s="16"/>
      <c r="K86" s="16"/>
      <c r="L86" s="17"/>
      <c r="M86" s="15" t="s">
        <v>119</v>
      </c>
      <c r="N86" s="16">
        <f t="shared" si="4"/>
        <v>3.666005208979288</v>
      </c>
      <c r="O86" s="16">
        <v>2</v>
      </c>
      <c r="P86" s="16">
        <v>167</v>
      </c>
      <c r="Q86" s="16">
        <f t="shared" si="5"/>
        <v>0.7571111327250168</v>
      </c>
      <c r="R86" s="17">
        <v>0.3842341009325403</v>
      </c>
    </row>
    <row r="87" spans="1:18" ht="12.75">
      <c r="A87" s="15"/>
      <c r="B87" s="16"/>
      <c r="C87" s="16"/>
      <c r="D87" s="16"/>
      <c r="E87" s="16"/>
      <c r="F87" s="16"/>
      <c r="G87" s="15"/>
      <c r="H87" s="16"/>
      <c r="I87" s="16"/>
      <c r="J87" s="16"/>
      <c r="K87" s="16"/>
      <c r="L87" s="17"/>
      <c r="M87" s="15" t="s">
        <v>105</v>
      </c>
      <c r="N87" s="16">
        <f t="shared" si="4"/>
        <v>10.602877340940097</v>
      </c>
      <c r="O87" s="16">
        <v>5</v>
      </c>
      <c r="P87" s="16">
        <v>483</v>
      </c>
      <c r="Q87" s="16">
        <f t="shared" si="5"/>
        <v>2.9607278749144332</v>
      </c>
      <c r="R87" s="17">
        <v>0.0853095294470213</v>
      </c>
    </row>
    <row r="88" spans="1:18" ht="12.75">
      <c r="A88" s="15"/>
      <c r="B88" s="16"/>
      <c r="C88" s="16"/>
      <c r="D88" s="16"/>
      <c r="E88" s="16"/>
      <c r="F88" s="16"/>
      <c r="G88" s="15"/>
      <c r="H88" s="16"/>
      <c r="I88" s="16"/>
      <c r="J88" s="16"/>
      <c r="K88" s="16"/>
      <c r="L88" s="17"/>
      <c r="M88" s="15" t="s">
        <v>120</v>
      </c>
      <c r="N88" s="16">
        <f t="shared" si="4"/>
        <v>3.512340319980156</v>
      </c>
      <c r="O88" s="16">
        <v>2</v>
      </c>
      <c r="P88" s="16">
        <v>160</v>
      </c>
      <c r="Q88" s="16">
        <f t="shared" si="5"/>
        <v>0.6511821278897607</v>
      </c>
      <c r="R88" s="17">
        <v>0.4196903547953248</v>
      </c>
    </row>
    <row r="89" spans="1:18" ht="12.75">
      <c r="A89" s="15"/>
      <c r="B89" s="16"/>
      <c r="C89" s="16"/>
      <c r="D89" s="16"/>
      <c r="E89" s="16"/>
      <c r="F89" s="16"/>
      <c r="G89" s="15" t="s">
        <v>121</v>
      </c>
      <c r="H89" s="16">
        <f t="shared" si="2"/>
        <v>9.32965397494729</v>
      </c>
      <c r="I89" s="16">
        <v>8</v>
      </c>
      <c r="J89" s="16">
        <v>425</v>
      </c>
      <c r="K89" s="16">
        <f t="shared" si="3"/>
        <v>0.18950110023808422</v>
      </c>
      <c r="L89" s="17">
        <v>0.66333217235758</v>
      </c>
      <c r="M89" s="15" t="s">
        <v>118</v>
      </c>
      <c r="N89" s="16">
        <f t="shared" si="4"/>
        <v>2.8976807639836286</v>
      </c>
      <c r="O89" s="16">
        <v>2</v>
      </c>
      <c r="P89" s="16">
        <v>132</v>
      </c>
      <c r="Q89" s="16">
        <f t="shared" si="5"/>
        <v>0.2780950766013312</v>
      </c>
      <c r="R89" s="17">
        <v>0.5979524974605843</v>
      </c>
    </row>
    <row r="90" spans="1:18" ht="22.5">
      <c r="A90" s="15"/>
      <c r="B90" s="16"/>
      <c r="C90" s="16"/>
      <c r="D90" s="16"/>
      <c r="E90" s="16"/>
      <c r="F90" s="16"/>
      <c r="G90" s="15"/>
      <c r="H90" s="16"/>
      <c r="I90" s="16"/>
      <c r="J90" s="16"/>
      <c r="K90" s="16"/>
      <c r="L90" s="17"/>
      <c r="M90" s="15" t="s">
        <v>122</v>
      </c>
      <c r="N90" s="16">
        <f t="shared" si="4"/>
        <v>5.224606225970482</v>
      </c>
      <c r="O90" s="16">
        <v>6</v>
      </c>
      <c r="P90" s="16">
        <v>238</v>
      </c>
      <c r="Q90" s="16">
        <f t="shared" si="5"/>
        <v>0.11507766878489652</v>
      </c>
      <c r="R90" s="17">
        <v>0.7344357203612769</v>
      </c>
    </row>
    <row r="91" spans="1:18" ht="22.5">
      <c r="A91" s="15"/>
      <c r="B91" s="16"/>
      <c r="C91" s="16"/>
      <c r="D91" s="16"/>
      <c r="E91" s="16"/>
      <c r="F91" s="16"/>
      <c r="G91" s="15"/>
      <c r="H91" s="16"/>
      <c r="I91" s="16"/>
      <c r="J91" s="16"/>
      <c r="K91" s="16"/>
      <c r="L91" s="17"/>
      <c r="M91" s="15" t="s">
        <v>123</v>
      </c>
      <c r="N91" s="16">
        <f t="shared" si="4"/>
        <v>3.2269626689817685</v>
      </c>
      <c r="O91" s="16">
        <v>3</v>
      </c>
      <c r="P91" s="16">
        <v>147</v>
      </c>
      <c r="Q91" s="16">
        <f t="shared" si="5"/>
        <v>0.01596301488284086</v>
      </c>
      <c r="R91" s="17">
        <v>0.8994589746946047</v>
      </c>
    </row>
    <row r="92" spans="1:18" ht="12.75">
      <c r="A92" s="15"/>
      <c r="B92" s="16"/>
      <c r="C92" s="16"/>
      <c r="D92" s="16"/>
      <c r="E92" s="16"/>
      <c r="F92" s="16"/>
      <c r="G92" s="15" t="s">
        <v>124</v>
      </c>
      <c r="H92" s="16">
        <f t="shared" si="2"/>
        <v>3.2050105419818924</v>
      </c>
      <c r="I92" s="16">
        <v>2</v>
      </c>
      <c r="J92" s="16">
        <v>146</v>
      </c>
      <c r="K92" s="16">
        <f t="shared" si="3"/>
        <v>0.4530563588691303</v>
      </c>
      <c r="L92" s="17">
        <v>0.500887100414414</v>
      </c>
      <c r="M92" s="15" t="s">
        <v>125</v>
      </c>
      <c r="N92" s="16">
        <f t="shared" si="4"/>
        <v>2.5903509859853653</v>
      </c>
      <c r="O92" s="16">
        <v>2</v>
      </c>
      <c r="P92" s="16">
        <v>118</v>
      </c>
      <c r="Q92" s="16">
        <f t="shared" si="5"/>
        <v>0.1345432678966934</v>
      </c>
      <c r="R92" s="17">
        <v>0.7137671622985369</v>
      </c>
    </row>
    <row r="93" spans="1:18" ht="12.75">
      <c r="A93" s="15"/>
      <c r="B93" s="16"/>
      <c r="C93" s="16"/>
      <c r="D93" s="16"/>
      <c r="E93" s="16"/>
      <c r="F93" s="16"/>
      <c r="G93" s="15" t="s">
        <v>134</v>
      </c>
      <c r="H93" s="16">
        <f t="shared" si="2"/>
        <v>10.383356070941337</v>
      </c>
      <c r="I93" s="16">
        <v>8</v>
      </c>
      <c r="J93" s="16">
        <v>473</v>
      </c>
      <c r="K93" s="16">
        <f t="shared" si="3"/>
        <v>0.5470664900715434</v>
      </c>
      <c r="L93" s="17">
        <v>0.45951880819131974</v>
      </c>
      <c r="M93" s="15" t="s">
        <v>135</v>
      </c>
      <c r="N93" s="16">
        <f t="shared" si="4"/>
        <v>6.1026913059655215</v>
      </c>
      <c r="O93" s="16">
        <v>2</v>
      </c>
      <c r="P93" s="16">
        <v>278</v>
      </c>
      <c r="Q93" s="16">
        <f t="shared" si="5"/>
        <v>2.7581398285034235</v>
      </c>
      <c r="R93" s="17">
        <v>0.09676068672611393</v>
      </c>
    </row>
    <row r="94" spans="1:18" ht="12.75">
      <c r="A94" s="15"/>
      <c r="B94" s="16"/>
      <c r="C94" s="16"/>
      <c r="D94" s="16"/>
      <c r="E94" s="16"/>
      <c r="F94" s="16"/>
      <c r="G94" s="15"/>
      <c r="H94" s="16"/>
      <c r="I94" s="16"/>
      <c r="J94" s="16"/>
      <c r="K94" s="16"/>
      <c r="L94" s="17"/>
      <c r="M94" s="15" t="s">
        <v>136</v>
      </c>
      <c r="N94" s="16">
        <f t="shared" si="4"/>
        <v>5.246558352970358</v>
      </c>
      <c r="O94" s="16">
        <v>6</v>
      </c>
      <c r="P94" s="16">
        <v>239</v>
      </c>
      <c r="Q94" s="16">
        <f t="shared" si="5"/>
        <v>0.1081993713378502</v>
      </c>
      <c r="R94" s="17">
        <v>0.7422035127271621</v>
      </c>
    </row>
    <row r="95" spans="1:18" ht="12.75">
      <c r="A95" s="15"/>
      <c r="B95" s="16"/>
      <c r="C95" s="16"/>
      <c r="D95" s="16"/>
      <c r="E95" s="16"/>
      <c r="F95" s="16"/>
      <c r="G95" s="31" t="s">
        <v>64</v>
      </c>
      <c r="H95" s="32">
        <f t="shared" si="2"/>
        <v>14.268882549919384</v>
      </c>
      <c r="I95" s="32">
        <v>3</v>
      </c>
      <c r="J95" s="32">
        <v>650</v>
      </c>
      <c r="K95" s="32">
        <f t="shared" si="3"/>
        <v>8.899625705069319</v>
      </c>
      <c r="L95" s="33">
        <v>0.002852291166474119</v>
      </c>
      <c r="M95" s="15" t="s">
        <v>169</v>
      </c>
      <c r="N95" s="16"/>
      <c r="O95" s="16"/>
      <c r="P95" s="16"/>
      <c r="Q95" s="16"/>
      <c r="R95" s="17"/>
    </row>
    <row r="96" spans="1:18" ht="23.25" thickBot="1">
      <c r="A96" s="19"/>
      <c r="B96" s="20"/>
      <c r="C96" s="20"/>
      <c r="D96" s="20"/>
      <c r="E96" s="20"/>
      <c r="F96" s="20"/>
      <c r="G96" s="19" t="s">
        <v>30</v>
      </c>
      <c r="H96" s="20">
        <f t="shared" si="2"/>
        <v>1.6244573979908221</v>
      </c>
      <c r="I96" s="20">
        <v>2</v>
      </c>
      <c r="J96" s="20">
        <v>74</v>
      </c>
      <c r="K96" s="20">
        <f t="shared" si="3"/>
        <v>0.0868180637413186</v>
      </c>
      <c r="L96" s="21">
        <v>0.7682619864523549</v>
      </c>
      <c r="M96" s="19" t="s">
        <v>169</v>
      </c>
      <c r="N96" s="20"/>
      <c r="O96" s="20"/>
      <c r="P96" s="20"/>
      <c r="Q96" s="20"/>
      <c r="R96" s="21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8" width="9.57421875" style="2" bestFit="1" customWidth="1"/>
    <col min="9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198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25" t="s">
        <v>29</v>
      </c>
      <c r="B4" s="26">
        <f>(260/8063)*D4</f>
        <v>55.366488899913186</v>
      </c>
      <c r="C4" s="26">
        <v>16</v>
      </c>
      <c r="D4" s="26">
        <v>1717</v>
      </c>
      <c r="E4" s="26">
        <f>(C4-B4)^2/B4</f>
        <v>27.990224395634705</v>
      </c>
      <c r="F4" s="27">
        <v>1.219298512156186E-07</v>
      </c>
      <c r="G4" s="25" t="s">
        <v>35</v>
      </c>
      <c r="H4" s="26">
        <f>(260/8063)*J4</f>
        <v>49.52995163090661</v>
      </c>
      <c r="I4" s="26">
        <v>13</v>
      </c>
      <c r="J4" s="26">
        <v>1536</v>
      </c>
      <c r="K4" s="26">
        <f>(I4-H4)^2/H4</f>
        <v>26.942028453823273</v>
      </c>
      <c r="L4" s="27">
        <v>2.0965003488804257E-07</v>
      </c>
      <c r="M4" s="25" t="s">
        <v>37</v>
      </c>
      <c r="N4" s="26">
        <f>(260/8063)*P4</f>
        <v>38.50179833808756</v>
      </c>
      <c r="O4" s="26">
        <v>13</v>
      </c>
      <c r="P4" s="26">
        <v>1194</v>
      </c>
      <c r="Q4" s="26">
        <f>(O4-N4)^2/N4</f>
        <v>16.891203698221563</v>
      </c>
      <c r="R4" s="27">
        <v>3.958459926245439E-05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5" t="s">
        <v>33</v>
      </c>
      <c r="N5" s="16">
        <f aca="true" t="shared" si="0" ref="N5:N68">(260/8063)*P5</f>
        <v>8.512960436562073</v>
      </c>
      <c r="O5" s="16">
        <v>5</v>
      </c>
      <c r="P5" s="16">
        <v>264</v>
      </c>
      <c r="Q5" s="16">
        <f aca="true" t="shared" si="1" ref="Q5:Q68">(O5-N5)^2/N5</f>
        <v>1.4496591545107913</v>
      </c>
      <c r="R5" s="17">
        <v>0.22858265184069615</v>
      </c>
    </row>
    <row r="6" spans="1:18" ht="22.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31" t="s">
        <v>38</v>
      </c>
      <c r="N6" s="32">
        <f t="shared" si="0"/>
        <v>48.014386704700485</v>
      </c>
      <c r="O6" s="32">
        <v>13</v>
      </c>
      <c r="P6" s="32">
        <v>1489</v>
      </c>
      <c r="Q6" s="32">
        <f t="shared" si="1"/>
        <v>25.534165079448638</v>
      </c>
      <c r="R6" s="33">
        <v>4.346183255510283E-07</v>
      </c>
    </row>
    <row r="7" spans="1:18" ht="22.5">
      <c r="A7" s="15"/>
      <c r="B7" s="16"/>
      <c r="C7" s="16"/>
      <c r="D7" s="16"/>
      <c r="E7" s="16"/>
      <c r="F7" s="17"/>
      <c r="G7" s="15" t="s">
        <v>32</v>
      </c>
      <c r="H7" s="16">
        <f>(260/8063)*J7</f>
        <v>11.02815329281905</v>
      </c>
      <c r="I7" s="16">
        <v>6</v>
      </c>
      <c r="J7" s="16">
        <v>342</v>
      </c>
      <c r="K7" s="16">
        <f>(I7-H7)^2/H7</f>
        <v>2.292525762454678</v>
      </c>
      <c r="L7" s="17">
        <v>0.12999822167370445</v>
      </c>
      <c r="M7" s="15" t="s">
        <v>33</v>
      </c>
      <c r="N7" s="16">
        <f t="shared" si="0"/>
        <v>8.512960436562073</v>
      </c>
      <c r="O7" s="16">
        <v>5</v>
      </c>
      <c r="P7" s="16">
        <v>264</v>
      </c>
      <c r="Q7" s="16">
        <f t="shared" si="1"/>
        <v>1.4496591545107913</v>
      </c>
      <c r="R7" s="17">
        <v>0.22858265184069615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34</v>
      </c>
      <c r="N8" s="16">
        <f t="shared" si="0"/>
        <v>9.996279300508496</v>
      </c>
      <c r="O8" s="16">
        <v>6</v>
      </c>
      <c r="P8" s="16">
        <v>310</v>
      </c>
      <c r="Q8" s="16">
        <f t="shared" si="1"/>
        <v>1.5976192508807041</v>
      </c>
      <c r="R8" s="17">
        <v>0.206240924128129</v>
      </c>
    </row>
    <row r="9" spans="1:18" ht="22.5">
      <c r="A9" s="15"/>
      <c r="B9" s="16"/>
      <c r="C9" s="16"/>
      <c r="D9" s="16"/>
      <c r="E9" s="16"/>
      <c r="F9" s="17"/>
      <c r="G9" s="31" t="s">
        <v>40</v>
      </c>
      <c r="H9" s="32">
        <f>(260/8063)*J9</f>
        <v>51.07776261937244</v>
      </c>
      <c r="I9" s="32">
        <v>14</v>
      </c>
      <c r="J9" s="32">
        <v>1584</v>
      </c>
      <c r="K9" s="32">
        <f>(I9-H9)^2/H9</f>
        <v>26.91504894415877</v>
      </c>
      <c r="L9" s="33">
        <v>2.125970570698854E-07</v>
      </c>
      <c r="M9" s="31" t="s">
        <v>38</v>
      </c>
      <c r="N9" s="32">
        <f t="shared" si="0"/>
        <v>48.014386704700485</v>
      </c>
      <c r="O9" s="32">
        <v>13</v>
      </c>
      <c r="P9" s="32">
        <v>1489</v>
      </c>
      <c r="Q9" s="32">
        <f t="shared" si="1"/>
        <v>25.534165079448638</v>
      </c>
      <c r="R9" s="33">
        <v>4.346183255510283E-07</v>
      </c>
    </row>
    <row r="10" spans="1:18" ht="22.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5" t="s">
        <v>34</v>
      </c>
      <c r="N10" s="16">
        <f t="shared" si="0"/>
        <v>9.996279300508496</v>
      </c>
      <c r="O10" s="16">
        <v>6</v>
      </c>
      <c r="P10" s="16">
        <v>310</v>
      </c>
      <c r="Q10" s="16">
        <f t="shared" si="1"/>
        <v>1.5976192508807041</v>
      </c>
      <c r="R10" s="17">
        <v>0.206240924128129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 t="s">
        <v>43</v>
      </c>
      <c r="N11" s="16">
        <f t="shared" si="0"/>
        <v>3.901773533424284</v>
      </c>
      <c r="O11" s="16">
        <v>2</v>
      </c>
      <c r="P11" s="16">
        <v>121</v>
      </c>
      <c r="Q11" s="16">
        <f t="shared" si="1"/>
        <v>0.926948358599109</v>
      </c>
      <c r="R11" s="17">
        <v>0.3356571495513483</v>
      </c>
    </row>
    <row r="12" spans="1:18" ht="23.25" thickBot="1">
      <c r="A12" s="19"/>
      <c r="B12" s="20"/>
      <c r="C12" s="20"/>
      <c r="D12" s="20"/>
      <c r="E12" s="20"/>
      <c r="F12" s="21"/>
      <c r="G12" s="19" t="s">
        <v>30</v>
      </c>
      <c r="H12" s="20">
        <f>(260/8063)*J12</f>
        <v>2.386208607218157</v>
      </c>
      <c r="I12" s="20">
        <v>2</v>
      </c>
      <c r="J12" s="20">
        <v>74</v>
      </c>
      <c r="K12" s="20">
        <f>(I12-H12)^2/H12</f>
        <v>0.0625079835175333</v>
      </c>
      <c r="L12" s="21">
        <v>0.8025750004201618</v>
      </c>
      <c r="M12" s="19" t="s">
        <v>169</v>
      </c>
      <c r="N12" s="20"/>
      <c r="O12" s="20"/>
      <c r="P12" s="20"/>
      <c r="Q12" s="20"/>
      <c r="R12" s="21"/>
    </row>
    <row r="13" spans="1:18" ht="23.25" thickBot="1">
      <c r="A13" s="40" t="s">
        <v>139</v>
      </c>
      <c r="B13" s="41">
        <f>(260/8063)*D13</f>
        <v>1.3543346149076028</v>
      </c>
      <c r="C13" s="41">
        <v>2</v>
      </c>
      <c r="D13" s="41">
        <v>42</v>
      </c>
      <c r="E13" s="41">
        <f>(C13-B13)^2/B13</f>
        <v>0.30781446838745596</v>
      </c>
      <c r="F13" s="42">
        <v>0.5790244218403651</v>
      </c>
      <c r="G13" s="40" t="s">
        <v>138</v>
      </c>
      <c r="H13" s="41">
        <f>(260/8063)*J13</f>
        <v>1.3543346149076028</v>
      </c>
      <c r="I13" s="41">
        <v>2</v>
      </c>
      <c r="J13" s="41">
        <v>42</v>
      </c>
      <c r="K13" s="41">
        <f>(I13-H13)^2/H13</f>
        <v>0.30781446838745596</v>
      </c>
      <c r="L13" s="42">
        <v>0.5790244218403651</v>
      </c>
      <c r="M13" s="40" t="s">
        <v>159</v>
      </c>
      <c r="N13" s="41"/>
      <c r="O13" s="41"/>
      <c r="P13" s="41"/>
      <c r="Q13" s="41"/>
      <c r="R13" s="42">
        <v>0.14397323461379263</v>
      </c>
    </row>
    <row r="14" spans="1:18" ht="12.75">
      <c r="A14" s="11" t="s">
        <v>47</v>
      </c>
      <c r="B14" s="12">
        <f>(260/8063)*D14</f>
        <v>237.10529579560958</v>
      </c>
      <c r="C14" s="12">
        <v>229</v>
      </c>
      <c r="D14" s="12">
        <v>7353</v>
      </c>
      <c r="E14" s="12">
        <f>(C14-B14)^2/B14</f>
        <v>0.2770744521495533</v>
      </c>
      <c r="F14" s="13">
        <v>0.5986251672315556</v>
      </c>
      <c r="G14" s="25" t="s">
        <v>60</v>
      </c>
      <c r="H14" s="26">
        <f>(260/8063)*J14</f>
        <v>60.97730373310183</v>
      </c>
      <c r="I14" s="26">
        <v>31</v>
      </c>
      <c r="J14" s="26">
        <v>1891</v>
      </c>
      <c r="K14" s="26">
        <f>(I14-H14)^2/H14</f>
        <v>14.737265902080388</v>
      </c>
      <c r="L14" s="27">
        <v>0.00012357936218221344</v>
      </c>
      <c r="M14" s="25" t="s">
        <v>61</v>
      </c>
      <c r="N14" s="26">
        <f t="shared" si="0"/>
        <v>18.0577948654347</v>
      </c>
      <c r="O14" s="26">
        <v>8</v>
      </c>
      <c r="P14" s="26">
        <v>560</v>
      </c>
      <c r="Q14" s="26">
        <f t="shared" si="1"/>
        <v>5.601970689610526</v>
      </c>
      <c r="R14" s="27">
        <v>0.017940286533380978</v>
      </c>
    </row>
    <row r="15" spans="1:18" ht="12.7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31" t="s">
        <v>62</v>
      </c>
      <c r="N15" s="32">
        <f t="shared" si="0"/>
        <v>47.24048121046757</v>
      </c>
      <c r="O15" s="32">
        <v>23</v>
      </c>
      <c r="P15" s="32">
        <v>1465</v>
      </c>
      <c r="Q15" s="32">
        <f t="shared" si="1"/>
        <v>12.438504313644257</v>
      </c>
      <c r="R15" s="33">
        <v>0.00042057245378823715</v>
      </c>
    </row>
    <row r="16" spans="1:18" ht="12.7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31" t="s">
        <v>63</v>
      </c>
      <c r="N16" s="32">
        <f t="shared" si="0"/>
        <v>12.124519409649015</v>
      </c>
      <c r="O16" s="32">
        <v>5</v>
      </c>
      <c r="P16" s="32">
        <v>376</v>
      </c>
      <c r="Q16" s="32">
        <f t="shared" si="1"/>
        <v>4.186456807357689</v>
      </c>
      <c r="R16" s="33">
        <v>0.040748177285517384</v>
      </c>
    </row>
    <row r="17" spans="1:18" ht="22.5">
      <c r="A17" s="15"/>
      <c r="B17" s="16"/>
      <c r="C17" s="16"/>
      <c r="D17" s="16"/>
      <c r="E17" s="16"/>
      <c r="F17" s="17"/>
      <c r="G17" s="31" t="s">
        <v>40</v>
      </c>
      <c r="H17" s="32">
        <f>(260/8063)*J17</f>
        <v>51.07776261937244</v>
      </c>
      <c r="I17" s="32">
        <v>14</v>
      </c>
      <c r="J17" s="32">
        <v>1584</v>
      </c>
      <c r="K17" s="32">
        <f>(I17-H17)^2/H17</f>
        <v>26.91504894415877</v>
      </c>
      <c r="L17" s="33">
        <v>2.125970570698854E-07</v>
      </c>
      <c r="M17" s="31" t="s">
        <v>38</v>
      </c>
      <c r="N17" s="32">
        <f t="shared" si="0"/>
        <v>48.014386704700485</v>
      </c>
      <c r="O17" s="32">
        <v>13</v>
      </c>
      <c r="P17" s="32">
        <v>1489</v>
      </c>
      <c r="Q17" s="32">
        <f t="shared" si="1"/>
        <v>25.534165079448638</v>
      </c>
      <c r="R17" s="33">
        <v>4.346183255510283E-07</v>
      </c>
    </row>
    <row r="18" spans="1:18" ht="22.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5" t="s">
        <v>34</v>
      </c>
      <c r="N18" s="16">
        <f t="shared" si="0"/>
        <v>9.996279300508496</v>
      </c>
      <c r="O18" s="16">
        <v>6</v>
      </c>
      <c r="P18" s="16">
        <v>310</v>
      </c>
      <c r="Q18" s="16">
        <f t="shared" si="1"/>
        <v>1.5976192508807041</v>
      </c>
      <c r="R18" s="17">
        <v>0.206240924128129</v>
      </c>
    </row>
    <row r="19" spans="1:18" ht="22.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5" t="s">
        <v>43</v>
      </c>
      <c r="N19" s="16">
        <f t="shared" si="0"/>
        <v>3.901773533424284</v>
      </c>
      <c r="O19" s="16">
        <v>2</v>
      </c>
      <c r="P19" s="16">
        <v>121</v>
      </c>
      <c r="Q19" s="16">
        <f t="shared" si="1"/>
        <v>0.926948358599109</v>
      </c>
      <c r="R19" s="17">
        <v>0.3356571495513483</v>
      </c>
    </row>
    <row r="20" spans="1:18" ht="22.5">
      <c r="A20" s="15"/>
      <c r="B20" s="16"/>
      <c r="C20" s="16"/>
      <c r="D20" s="16"/>
      <c r="E20" s="16"/>
      <c r="F20" s="17"/>
      <c r="G20" s="15" t="s">
        <v>48</v>
      </c>
      <c r="H20" s="16">
        <f>(260/8063)*J20</f>
        <v>219.8858985489272</v>
      </c>
      <c r="I20" s="16">
        <v>224</v>
      </c>
      <c r="J20" s="16">
        <v>6819</v>
      </c>
      <c r="K20" s="16">
        <f>(I20-H20)^2/H20</f>
        <v>0.07697551712691167</v>
      </c>
      <c r="L20" s="17">
        <v>0.7814387242277543</v>
      </c>
      <c r="M20" s="38" t="s">
        <v>49</v>
      </c>
      <c r="N20" s="35">
        <f t="shared" si="0"/>
        <v>164.93860845839018</v>
      </c>
      <c r="O20" s="35">
        <v>191</v>
      </c>
      <c r="P20" s="35">
        <v>5115</v>
      </c>
      <c r="Q20" s="35">
        <f t="shared" si="1"/>
        <v>4.117872312815322</v>
      </c>
      <c r="R20" s="36">
        <v>0.04243241303022982</v>
      </c>
    </row>
    <row r="21" spans="1:18" ht="22.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31" t="s">
        <v>38</v>
      </c>
      <c r="N21" s="32">
        <f t="shared" si="0"/>
        <v>48.014386704700485</v>
      </c>
      <c r="O21" s="32">
        <v>13</v>
      </c>
      <c r="P21" s="32">
        <v>1489</v>
      </c>
      <c r="Q21" s="32">
        <f t="shared" si="1"/>
        <v>25.534165079448638</v>
      </c>
      <c r="R21" s="33">
        <v>4.346183255510283E-07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5" t="s">
        <v>52</v>
      </c>
      <c r="N22" s="16">
        <f t="shared" si="0"/>
        <v>11.318367853156394</v>
      </c>
      <c r="O22" s="16">
        <v>7</v>
      </c>
      <c r="P22" s="16">
        <v>351</v>
      </c>
      <c r="Q22" s="16">
        <f t="shared" si="1"/>
        <v>1.6476139631717346</v>
      </c>
      <c r="R22" s="17">
        <v>0.19928399483362946</v>
      </c>
    </row>
    <row r="23" spans="1:18" ht="12.7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5" t="s">
        <v>15</v>
      </c>
      <c r="N23" s="16">
        <f t="shared" si="0"/>
        <v>1.7735334242837655</v>
      </c>
      <c r="O23" s="16">
        <v>4</v>
      </c>
      <c r="P23" s="16">
        <v>55</v>
      </c>
      <c r="Q23" s="16">
        <f t="shared" si="1"/>
        <v>2.7950718858222263</v>
      </c>
      <c r="R23" s="17">
        <v>0.09455452594252334</v>
      </c>
    </row>
    <row r="24" spans="1:18" ht="22.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31" t="s">
        <v>50</v>
      </c>
      <c r="N24" s="32">
        <f t="shared" si="0"/>
        <v>51.72268386456654</v>
      </c>
      <c r="O24" s="32">
        <v>22</v>
      </c>
      <c r="P24" s="32">
        <v>1604</v>
      </c>
      <c r="Q24" s="32">
        <f t="shared" si="1"/>
        <v>17.080280258197845</v>
      </c>
      <c r="R24" s="33">
        <v>3.583244288996035E-05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5" t="s">
        <v>59</v>
      </c>
      <c r="N25" s="16">
        <f t="shared" si="0"/>
        <v>2.6441771052957956</v>
      </c>
      <c r="O25" s="16">
        <v>4</v>
      </c>
      <c r="P25" s="16">
        <v>82</v>
      </c>
      <c r="Q25" s="16">
        <f t="shared" si="1"/>
        <v>0.6952090002301295</v>
      </c>
      <c r="R25" s="17">
        <v>0.40439823774152084</v>
      </c>
    </row>
    <row r="26" spans="1:18" ht="22.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58</v>
      </c>
      <c r="N26" s="16">
        <f t="shared" si="0"/>
        <v>1.289842490388193</v>
      </c>
      <c r="O26" s="16">
        <v>2</v>
      </c>
      <c r="P26" s="16">
        <v>40</v>
      </c>
      <c r="Q26" s="16">
        <f t="shared" si="1"/>
        <v>0.390996336542039</v>
      </c>
      <c r="R26" s="17">
        <v>0.5317761492099227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31" t="s">
        <v>53</v>
      </c>
      <c r="N27" s="32">
        <f t="shared" si="0"/>
        <v>9.996279300508496</v>
      </c>
      <c r="O27" s="32">
        <v>3</v>
      </c>
      <c r="P27" s="32">
        <v>310</v>
      </c>
      <c r="Q27" s="32">
        <f t="shared" si="1"/>
        <v>4.896614288101548</v>
      </c>
      <c r="R27" s="33">
        <v>0.02690940432460287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51</v>
      </c>
      <c r="N28" s="16">
        <f t="shared" si="0"/>
        <v>62.94431353094382</v>
      </c>
      <c r="O28" s="16">
        <v>72</v>
      </c>
      <c r="P28" s="16">
        <v>1952</v>
      </c>
      <c r="Q28" s="16">
        <f t="shared" si="1"/>
        <v>1.3028255107672708</v>
      </c>
      <c r="R28" s="17">
        <v>0.25369775584679277</v>
      </c>
    </row>
    <row r="29" spans="1:18" ht="22.5">
      <c r="A29" s="15"/>
      <c r="B29" s="16"/>
      <c r="C29" s="16"/>
      <c r="D29" s="16"/>
      <c r="E29" s="16"/>
      <c r="F29" s="17"/>
      <c r="G29" s="31" t="s">
        <v>64</v>
      </c>
      <c r="H29" s="32">
        <f>(260/8063)*J29</f>
        <v>20.95994046880814</v>
      </c>
      <c r="I29" s="32">
        <v>4</v>
      </c>
      <c r="J29" s="32">
        <v>650</v>
      </c>
      <c r="K29" s="32">
        <f>(I29-H29)^2/H29</f>
        <v>13.723301415553701</v>
      </c>
      <c r="L29" s="33">
        <v>0.00021181023151706224</v>
      </c>
      <c r="M29" s="15" t="s">
        <v>69</v>
      </c>
      <c r="N29" s="16">
        <f t="shared" si="0"/>
        <v>4.063003844722808</v>
      </c>
      <c r="O29" s="16">
        <v>2</v>
      </c>
      <c r="P29" s="16">
        <v>126</v>
      </c>
      <c r="Q29" s="16">
        <f t="shared" si="1"/>
        <v>1.0474971292160926</v>
      </c>
      <c r="R29" s="17">
        <v>0.30608422549214664</v>
      </c>
    </row>
    <row r="30" spans="1:18" ht="13.5" thickBot="1">
      <c r="A30" s="19"/>
      <c r="B30" s="20"/>
      <c r="C30" s="20"/>
      <c r="D30" s="20"/>
      <c r="E30" s="20"/>
      <c r="F30" s="21"/>
      <c r="G30" s="19"/>
      <c r="H30" s="20"/>
      <c r="I30" s="20"/>
      <c r="J30" s="20"/>
      <c r="K30" s="20"/>
      <c r="L30" s="21"/>
      <c r="M30" s="49" t="s">
        <v>70</v>
      </c>
      <c r="N30" s="50">
        <f t="shared" si="0"/>
        <v>7.932531315887387</v>
      </c>
      <c r="O30" s="50">
        <v>2</v>
      </c>
      <c r="P30" s="50">
        <v>246</v>
      </c>
      <c r="Q30" s="50">
        <f t="shared" si="1"/>
        <v>4.4367839737985815</v>
      </c>
      <c r="R30" s="51">
        <v>0.03517244357202276</v>
      </c>
    </row>
    <row r="31" spans="1:18" ht="12.75">
      <c r="A31" s="11" t="s">
        <v>160</v>
      </c>
      <c r="B31" s="12">
        <f>(260/8063)*D31</f>
        <v>240.78134689321593</v>
      </c>
      <c r="C31" s="12">
        <v>252</v>
      </c>
      <c r="D31" s="12">
        <v>7467</v>
      </c>
      <c r="E31" s="12">
        <f>(C31-B31)^2/B31</f>
        <v>0.5227073407234191</v>
      </c>
      <c r="F31" s="13">
        <v>0.4696890867455872</v>
      </c>
      <c r="G31" s="25" t="s">
        <v>79</v>
      </c>
      <c r="H31" s="26">
        <f>(260/8063)*J31</f>
        <v>11.608582413493737</v>
      </c>
      <c r="I31" s="26">
        <v>4</v>
      </c>
      <c r="J31" s="26">
        <v>360</v>
      </c>
      <c r="K31" s="26">
        <f>(I31-H31)^2/H31</f>
        <v>4.986873011784335</v>
      </c>
      <c r="L31" s="27">
        <v>0.02554032236800652</v>
      </c>
      <c r="M31" s="11" t="s">
        <v>80</v>
      </c>
      <c r="N31" s="12">
        <f t="shared" si="0"/>
        <v>2.7409152920749102</v>
      </c>
      <c r="O31" s="12">
        <v>2</v>
      </c>
      <c r="P31" s="12">
        <v>85</v>
      </c>
      <c r="Q31" s="12">
        <f t="shared" si="1"/>
        <v>0.20028180791201422</v>
      </c>
      <c r="R31" s="13">
        <v>0.6544934748254295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31" t="s">
        <v>53</v>
      </c>
      <c r="N32" s="32">
        <f t="shared" si="0"/>
        <v>9.996279300508496</v>
      </c>
      <c r="O32" s="32">
        <v>3</v>
      </c>
      <c r="P32" s="32">
        <v>310</v>
      </c>
      <c r="Q32" s="32">
        <f t="shared" si="1"/>
        <v>4.896614288101548</v>
      </c>
      <c r="R32" s="33">
        <v>0.02690940432460287</v>
      </c>
    </row>
    <row r="33" spans="1:18" ht="12.75">
      <c r="A33" s="15"/>
      <c r="B33" s="16"/>
      <c r="C33" s="16"/>
      <c r="D33" s="16"/>
      <c r="E33" s="16"/>
      <c r="F33" s="17"/>
      <c r="G33" s="15" t="s">
        <v>81</v>
      </c>
      <c r="H33" s="16">
        <f>(260/8063)*J33</f>
        <v>75.32680143867047</v>
      </c>
      <c r="I33" s="16">
        <v>80</v>
      </c>
      <c r="J33" s="16">
        <v>2336</v>
      </c>
      <c r="K33" s="16">
        <f>(I33-H33)^2/H33</f>
        <v>0.2899205113785836</v>
      </c>
      <c r="L33" s="17">
        <v>0.5902714731897987</v>
      </c>
      <c r="M33" s="15" t="s">
        <v>82</v>
      </c>
      <c r="N33" s="16">
        <f t="shared" si="0"/>
        <v>11.318367853156394</v>
      </c>
      <c r="O33" s="16">
        <v>7</v>
      </c>
      <c r="P33" s="16">
        <v>351</v>
      </c>
      <c r="Q33" s="16">
        <f t="shared" si="1"/>
        <v>1.6476139631717346</v>
      </c>
      <c r="R33" s="17">
        <v>0.19928399483362946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5" t="s">
        <v>87</v>
      </c>
      <c r="N34" s="16">
        <f t="shared" si="0"/>
        <v>0.8383976187523254</v>
      </c>
      <c r="O34" s="16">
        <v>2</v>
      </c>
      <c r="P34" s="16">
        <v>26</v>
      </c>
      <c r="Q34" s="16">
        <f t="shared" si="1"/>
        <v>1.6094035359120888</v>
      </c>
      <c r="R34" s="17">
        <v>0.20457566682141315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5" t="s">
        <v>85</v>
      </c>
      <c r="N35" s="16">
        <f t="shared" si="0"/>
        <v>19.89582041423788</v>
      </c>
      <c r="O35" s="16">
        <v>10</v>
      </c>
      <c r="P35" s="16">
        <v>617</v>
      </c>
      <c r="Q35" s="16">
        <f t="shared" si="1"/>
        <v>4.92200168839322</v>
      </c>
      <c r="R35" s="17">
        <v>0.026516777530250613</v>
      </c>
    </row>
    <row r="36" spans="1:18" ht="12.7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15" t="s">
        <v>84</v>
      </c>
      <c r="N36" s="16">
        <f t="shared" si="0"/>
        <v>72.8438546446732</v>
      </c>
      <c r="O36" s="16">
        <v>78</v>
      </c>
      <c r="P36" s="16">
        <v>2259</v>
      </c>
      <c r="Q36" s="16">
        <f t="shared" si="1"/>
        <v>0.36497018252180385</v>
      </c>
      <c r="R36" s="17">
        <v>0.5457587967890303</v>
      </c>
    </row>
    <row r="37" spans="1:18" ht="12.7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31" t="s">
        <v>83</v>
      </c>
      <c r="N37" s="32">
        <f t="shared" si="0"/>
        <v>22.31427508371574</v>
      </c>
      <c r="O37" s="32">
        <v>12</v>
      </c>
      <c r="P37" s="32">
        <v>692</v>
      </c>
      <c r="Q37" s="32">
        <f t="shared" si="1"/>
        <v>4.7675432028798115</v>
      </c>
      <c r="R37" s="33">
        <v>0.02900118283587083</v>
      </c>
    </row>
    <row r="38" spans="1:18" ht="22.5">
      <c r="A38" s="15"/>
      <c r="B38" s="16"/>
      <c r="C38" s="16"/>
      <c r="D38" s="16"/>
      <c r="E38" s="16"/>
      <c r="F38" s="17"/>
      <c r="G38" s="15" t="s">
        <v>48</v>
      </c>
      <c r="H38" s="16">
        <f>(260/8063)*J38</f>
        <v>219.8858985489272</v>
      </c>
      <c r="I38" s="16">
        <v>224</v>
      </c>
      <c r="J38" s="16">
        <v>6819</v>
      </c>
      <c r="K38" s="16">
        <f>(I38-H38)^2/H38</f>
        <v>0.07697551712691167</v>
      </c>
      <c r="L38" s="17">
        <v>0.7814387242277543</v>
      </c>
      <c r="M38" s="38" t="s">
        <v>49</v>
      </c>
      <c r="N38" s="35">
        <f t="shared" si="0"/>
        <v>164.93860845839018</v>
      </c>
      <c r="O38" s="35">
        <v>191</v>
      </c>
      <c r="P38" s="35">
        <v>5115</v>
      </c>
      <c r="Q38" s="35">
        <f t="shared" si="1"/>
        <v>4.117872312815322</v>
      </c>
      <c r="R38" s="36">
        <v>0.04243241303022982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31" t="s">
        <v>38</v>
      </c>
      <c r="N39" s="32">
        <f t="shared" si="0"/>
        <v>48.014386704700485</v>
      </c>
      <c r="O39" s="32">
        <v>13</v>
      </c>
      <c r="P39" s="32">
        <v>1489</v>
      </c>
      <c r="Q39" s="32">
        <f t="shared" si="1"/>
        <v>25.534165079448638</v>
      </c>
      <c r="R39" s="33">
        <v>4.346183255510283E-07</v>
      </c>
    </row>
    <row r="40" spans="1:18" ht="12.7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 t="s">
        <v>52</v>
      </c>
      <c r="N40" s="16">
        <f t="shared" si="0"/>
        <v>11.318367853156394</v>
      </c>
      <c r="O40" s="16">
        <v>7</v>
      </c>
      <c r="P40" s="16">
        <v>351</v>
      </c>
      <c r="Q40" s="16">
        <f t="shared" si="1"/>
        <v>1.6476139631717346</v>
      </c>
      <c r="R40" s="17">
        <v>0.19928399483362946</v>
      </c>
    </row>
    <row r="41" spans="1:18" ht="12.7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5" t="s">
        <v>15</v>
      </c>
      <c r="N41" s="16">
        <f t="shared" si="0"/>
        <v>1.7735334242837655</v>
      </c>
      <c r="O41" s="16">
        <v>4</v>
      </c>
      <c r="P41" s="16">
        <v>55</v>
      </c>
      <c r="Q41" s="16">
        <f t="shared" si="1"/>
        <v>2.7950718858222263</v>
      </c>
      <c r="R41" s="17">
        <v>0.09455452594252334</v>
      </c>
    </row>
    <row r="42" spans="1:18" ht="22.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31" t="s">
        <v>50</v>
      </c>
      <c r="N42" s="32">
        <f t="shared" si="0"/>
        <v>51.72268386456654</v>
      </c>
      <c r="O42" s="32">
        <v>22</v>
      </c>
      <c r="P42" s="32">
        <v>1604</v>
      </c>
      <c r="Q42" s="32">
        <f t="shared" si="1"/>
        <v>17.080280258197845</v>
      </c>
      <c r="R42" s="33">
        <v>3.583244288996035E-05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5" t="s">
        <v>59</v>
      </c>
      <c r="N43" s="16">
        <f t="shared" si="0"/>
        <v>2.6441771052957956</v>
      </c>
      <c r="O43" s="16">
        <v>4</v>
      </c>
      <c r="P43" s="16">
        <v>82</v>
      </c>
      <c r="Q43" s="16">
        <f t="shared" si="1"/>
        <v>0.6952090002301295</v>
      </c>
      <c r="R43" s="17">
        <v>0.40439823774152084</v>
      </c>
    </row>
    <row r="44" spans="1:18" ht="22.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5" t="s">
        <v>58</v>
      </c>
      <c r="N44" s="16">
        <f t="shared" si="0"/>
        <v>1.289842490388193</v>
      </c>
      <c r="O44" s="16">
        <v>2</v>
      </c>
      <c r="P44" s="16">
        <v>40</v>
      </c>
      <c r="Q44" s="16">
        <f t="shared" si="1"/>
        <v>0.390996336542039</v>
      </c>
      <c r="R44" s="17">
        <v>0.5317761492099227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31" t="s">
        <v>53</v>
      </c>
      <c r="N45" s="32">
        <f t="shared" si="0"/>
        <v>9.996279300508496</v>
      </c>
      <c r="O45" s="32">
        <v>3</v>
      </c>
      <c r="P45" s="32">
        <v>310</v>
      </c>
      <c r="Q45" s="32">
        <f t="shared" si="1"/>
        <v>4.896614288101548</v>
      </c>
      <c r="R45" s="33">
        <v>0.02690940432460287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5" t="s">
        <v>51</v>
      </c>
      <c r="N46" s="16">
        <f t="shared" si="0"/>
        <v>62.94431353094382</v>
      </c>
      <c r="O46" s="16">
        <v>72</v>
      </c>
      <c r="P46" s="16">
        <v>1952</v>
      </c>
      <c r="Q46" s="16">
        <f t="shared" si="1"/>
        <v>1.3028255107672708</v>
      </c>
      <c r="R46" s="17">
        <v>0.25369775584679277</v>
      </c>
    </row>
    <row r="47" spans="1:18" ht="22.5">
      <c r="A47" s="15"/>
      <c r="B47" s="16"/>
      <c r="C47" s="16"/>
      <c r="D47" s="16"/>
      <c r="E47" s="16"/>
      <c r="F47" s="17"/>
      <c r="G47" s="15" t="s">
        <v>88</v>
      </c>
      <c r="H47" s="16">
        <f>(260/8063)*J47</f>
        <v>1.8380255488031751</v>
      </c>
      <c r="I47" s="16">
        <v>2</v>
      </c>
      <c r="J47" s="16">
        <v>57</v>
      </c>
      <c r="K47" s="16">
        <f>(I47-H47)^2/H47</f>
        <v>0.014273861893593323</v>
      </c>
      <c r="L47" s="17">
        <v>0.904900416597163</v>
      </c>
      <c r="M47" s="15" t="s">
        <v>58</v>
      </c>
      <c r="N47" s="16">
        <f t="shared" si="0"/>
        <v>1.289842490388193</v>
      </c>
      <c r="O47" s="16">
        <v>2</v>
      </c>
      <c r="P47" s="16">
        <v>40</v>
      </c>
      <c r="Q47" s="16">
        <f t="shared" si="1"/>
        <v>0.390996336542039</v>
      </c>
      <c r="R47" s="17">
        <v>0.5317761492099227</v>
      </c>
    </row>
    <row r="48" spans="1:18" ht="22.5">
      <c r="A48" s="15"/>
      <c r="B48" s="16"/>
      <c r="C48" s="16"/>
      <c r="D48" s="16"/>
      <c r="E48" s="16"/>
      <c r="F48" s="17"/>
      <c r="G48" s="38" t="s">
        <v>164</v>
      </c>
      <c r="H48" s="35">
        <f>(260/8063)*J48</f>
        <v>0.3224606225970483</v>
      </c>
      <c r="I48" s="35">
        <v>2</v>
      </c>
      <c r="J48" s="35">
        <v>10</v>
      </c>
      <c r="K48" s="35">
        <f>(I48-H48)^2/H48</f>
        <v>8.72707600721243</v>
      </c>
      <c r="L48" s="36">
        <v>0.0031351888335691136</v>
      </c>
      <c r="M48" s="38" t="s">
        <v>163</v>
      </c>
      <c r="N48" s="35">
        <f t="shared" si="0"/>
        <v>0.3224606225970483</v>
      </c>
      <c r="O48" s="35">
        <v>2</v>
      </c>
      <c r="P48" s="35">
        <v>10</v>
      </c>
      <c r="Q48" s="35">
        <f t="shared" si="1"/>
        <v>8.72707600721243</v>
      </c>
      <c r="R48" s="36">
        <v>0.0031351888335691136</v>
      </c>
    </row>
    <row r="49" spans="1:18" ht="22.5">
      <c r="A49" s="15"/>
      <c r="B49" s="16"/>
      <c r="C49" s="16"/>
      <c r="D49" s="16"/>
      <c r="E49" s="16"/>
      <c r="F49" s="17"/>
      <c r="G49" s="31" t="s">
        <v>91</v>
      </c>
      <c r="H49" s="32">
        <f>(260/8063)*J49</f>
        <v>34.14857993302741</v>
      </c>
      <c r="I49" s="32">
        <v>21</v>
      </c>
      <c r="J49" s="32">
        <v>1059</v>
      </c>
      <c r="K49" s="32">
        <f>(I49-H49)^2/H49</f>
        <v>5.062733343356459</v>
      </c>
      <c r="L49" s="33">
        <v>0.024445653884216823</v>
      </c>
      <c r="M49" s="31" t="s">
        <v>92</v>
      </c>
      <c r="N49" s="32">
        <f t="shared" si="0"/>
        <v>24.087808507999505</v>
      </c>
      <c r="O49" s="32">
        <v>11</v>
      </c>
      <c r="P49" s="32">
        <v>747</v>
      </c>
      <c r="Q49" s="32">
        <f t="shared" si="1"/>
        <v>7.111096531889937</v>
      </c>
      <c r="R49" s="33">
        <v>0.007660823439193387</v>
      </c>
    </row>
    <row r="50" spans="1:18" ht="12.7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 t="s">
        <v>94</v>
      </c>
      <c r="N50" s="16">
        <f t="shared" si="0"/>
        <v>4.030757782463104</v>
      </c>
      <c r="O50" s="16">
        <v>5</v>
      </c>
      <c r="P50" s="16">
        <v>125</v>
      </c>
      <c r="Q50" s="16">
        <f t="shared" si="1"/>
        <v>0.2330654747707951</v>
      </c>
      <c r="R50" s="17">
        <v>0.629260082287723</v>
      </c>
    </row>
    <row r="51" spans="1:18" ht="12.7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5" t="s">
        <v>93</v>
      </c>
      <c r="N51" s="16">
        <f t="shared" si="0"/>
        <v>3.4180825995287116</v>
      </c>
      <c r="O51" s="16">
        <v>3</v>
      </c>
      <c r="P51" s="16">
        <v>106</v>
      </c>
      <c r="Q51" s="16">
        <f t="shared" si="1"/>
        <v>0.051137751923486484</v>
      </c>
      <c r="R51" s="17">
        <v>0.8210951960641847</v>
      </c>
    </row>
    <row r="52" spans="1:18" ht="22.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38" t="s">
        <v>163</v>
      </c>
      <c r="N52" s="35">
        <f t="shared" si="0"/>
        <v>0.3224606225970483</v>
      </c>
      <c r="O52" s="35">
        <v>2</v>
      </c>
      <c r="P52" s="35">
        <v>10</v>
      </c>
      <c r="Q52" s="35">
        <f t="shared" si="1"/>
        <v>8.72707600721243</v>
      </c>
      <c r="R52" s="36">
        <v>0.0031351888335691136</v>
      </c>
    </row>
    <row r="53" spans="1:18" ht="12.75">
      <c r="A53" s="15"/>
      <c r="B53" s="16"/>
      <c r="C53" s="16"/>
      <c r="D53" s="16"/>
      <c r="E53" s="16"/>
      <c r="F53" s="17"/>
      <c r="G53" s="38" t="s">
        <v>72</v>
      </c>
      <c r="H53" s="35">
        <f>(260/8063)*J53</f>
        <v>178.19174004712886</v>
      </c>
      <c r="I53" s="35">
        <v>221</v>
      </c>
      <c r="J53" s="35">
        <v>5526</v>
      </c>
      <c r="K53" s="35">
        <f>(I53-H53)^2/H53</f>
        <v>10.284130564682243</v>
      </c>
      <c r="L53" s="36">
        <v>0.001341792307234524</v>
      </c>
      <c r="M53" s="15" t="s">
        <v>78</v>
      </c>
      <c r="N53" s="16">
        <f t="shared" si="0"/>
        <v>2.192732233659928</v>
      </c>
      <c r="O53" s="16">
        <v>6</v>
      </c>
      <c r="P53" s="16">
        <v>68</v>
      </c>
      <c r="Q53" s="16">
        <f t="shared" si="1"/>
        <v>6.610605536827348</v>
      </c>
      <c r="R53" s="17">
        <v>0.010137318460119227</v>
      </c>
    </row>
    <row r="54" spans="1:18" ht="22.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38" t="s">
        <v>77</v>
      </c>
      <c r="N54" s="35">
        <f t="shared" si="0"/>
        <v>13.188639464219273</v>
      </c>
      <c r="O54" s="35">
        <v>36</v>
      </c>
      <c r="P54" s="35">
        <v>409</v>
      </c>
      <c r="Q54" s="35">
        <f t="shared" si="1"/>
        <v>39.455030286111324</v>
      </c>
      <c r="R54" s="36">
        <v>3.3570179969188985E-10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76</v>
      </c>
      <c r="N55" s="16">
        <f t="shared" si="0"/>
        <v>31.794617388068957</v>
      </c>
      <c r="O55" s="16">
        <v>35</v>
      </c>
      <c r="P55" s="16">
        <v>986</v>
      </c>
      <c r="Q55" s="16">
        <f t="shared" si="1"/>
        <v>0.3231514807511226</v>
      </c>
      <c r="R55" s="17">
        <v>0.5697198472090501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38" t="s">
        <v>49</v>
      </c>
      <c r="N56" s="35">
        <f t="shared" si="0"/>
        <v>164.93860845839018</v>
      </c>
      <c r="O56" s="35">
        <v>191</v>
      </c>
      <c r="P56" s="35">
        <v>5115</v>
      </c>
      <c r="Q56" s="35">
        <f t="shared" si="1"/>
        <v>4.117872312815322</v>
      </c>
      <c r="R56" s="36">
        <v>0.04243241303022982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38" t="s">
        <v>75</v>
      </c>
      <c r="N57" s="35">
        <f t="shared" si="0"/>
        <v>11.3506139154161</v>
      </c>
      <c r="O57" s="35">
        <v>27</v>
      </c>
      <c r="P57" s="35">
        <v>352</v>
      </c>
      <c r="Q57" s="35">
        <f t="shared" si="1"/>
        <v>21.576214876954555</v>
      </c>
      <c r="R57" s="36">
        <v>3.400427876831813E-06</v>
      </c>
    </row>
    <row r="58" spans="1:18" ht="12.7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5" t="s">
        <v>74</v>
      </c>
      <c r="N58" s="16">
        <f t="shared" si="0"/>
        <v>160.90785067592708</v>
      </c>
      <c r="O58" s="16">
        <v>192</v>
      </c>
      <c r="P58" s="16">
        <v>4990</v>
      </c>
      <c r="Q58" s="16">
        <f t="shared" si="1"/>
        <v>6.007921586979947</v>
      </c>
      <c r="R58" s="17">
        <v>0.01424179287017513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5" t="s">
        <v>73</v>
      </c>
      <c r="N59" s="16">
        <f t="shared" si="0"/>
        <v>110.08805655463227</v>
      </c>
      <c r="O59" s="16">
        <v>129</v>
      </c>
      <c r="P59" s="16">
        <v>3414</v>
      </c>
      <c r="Q59" s="16">
        <f t="shared" si="1"/>
        <v>3.2488683702331893</v>
      </c>
      <c r="R59" s="17">
        <v>0.07147278703393267</v>
      </c>
    </row>
    <row r="60" spans="1:18" ht="12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 t="s">
        <v>37</v>
      </c>
      <c r="N60" s="16">
        <f t="shared" si="0"/>
        <v>38.50179833808756</v>
      </c>
      <c r="O60" s="16">
        <v>13</v>
      </c>
      <c r="P60" s="16">
        <v>1194</v>
      </c>
      <c r="Q60" s="16">
        <f t="shared" si="1"/>
        <v>16.891203698221563</v>
      </c>
      <c r="R60" s="17">
        <v>3.958459926245439E-05</v>
      </c>
    </row>
    <row r="61" spans="1:18" ht="22.5">
      <c r="A61" s="15"/>
      <c r="B61" s="16"/>
      <c r="C61" s="16"/>
      <c r="D61" s="16"/>
      <c r="E61" s="16"/>
      <c r="F61" s="17"/>
      <c r="G61" s="31" t="s">
        <v>35</v>
      </c>
      <c r="H61" s="32">
        <f>(260/8063)*J61</f>
        <v>49.52995163090661</v>
      </c>
      <c r="I61" s="32">
        <v>13</v>
      </c>
      <c r="J61" s="32">
        <v>1536</v>
      </c>
      <c r="K61" s="32">
        <f>(I61-H61)^2/H61</f>
        <v>26.942028453823273</v>
      </c>
      <c r="L61" s="33">
        <v>2.0965003488804257E-07</v>
      </c>
      <c r="M61" s="15" t="s">
        <v>38</v>
      </c>
      <c r="N61" s="16">
        <f t="shared" si="0"/>
        <v>48.014386704700485</v>
      </c>
      <c r="O61" s="16">
        <v>13</v>
      </c>
      <c r="P61" s="16">
        <v>1489</v>
      </c>
      <c r="Q61" s="16">
        <f t="shared" si="1"/>
        <v>25.534165079448638</v>
      </c>
      <c r="R61" s="17">
        <v>4.346183255510283E-07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5" t="s">
        <v>37</v>
      </c>
      <c r="N62" s="16">
        <f t="shared" si="0"/>
        <v>38.50179833808756</v>
      </c>
      <c r="O62" s="16">
        <v>13</v>
      </c>
      <c r="P62" s="16">
        <v>1194</v>
      </c>
      <c r="Q62" s="16">
        <f t="shared" si="1"/>
        <v>16.891203698221563</v>
      </c>
      <c r="R62" s="17">
        <v>3.958459926245439E-05</v>
      </c>
    </row>
    <row r="63" spans="1:18" ht="22.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33</v>
      </c>
      <c r="N63" s="16">
        <f t="shared" si="0"/>
        <v>8.512960436562073</v>
      </c>
      <c r="O63" s="16">
        <v>5</v>
      </c>
      <c r="P63" s="16">
        <v>264</v>
      </c>
      <c r="Q63" s="16">
        <f t="shared" si="1"/>
        <v>1.4496591545107913</v>
      </c>
      <c r="R63" s="17">
        <v>0.22858265184069615</v>
      </c>
    </row>
    <row r="64" spans="1:18" ht="12.75">
      <c r="A64" s="15"/>
      <c r="B64" s="16"/>
      <c r="C64" s="16"/>
      <c r="D64" s="16"/>
      <c r="E64" s="16"/>
      <c r="F64" s="17"/>
      <c r="G64" s="15" t="s">
        <v>89</v>
      </c>
      <c r="H64" s="16">
        <f>(260/8063)*J64</f>
        <v>2.966637727892844</v>
      </c>
      <c r="I64" s="16">
        <v>4</v>
      </c>
      <c r="J64" s="16">
        <v>92</v>
      </c>
      <c r="K64" s="16">
        <f>(I64-H64)^2/H64</f>
        <v>0.3599487646821412</v>
      </c>
      <c r="L64" s="17">
        <v>0.5485346914813336</v>
      </c>
      <c r="M64" s="15" t="s">
        <v>59</v>
      </c>
      <c r="N64" s="16">
        <f t="shared" si="0"/>
        <v>2.6441771052957956</v>
      </c>
      <c r="O64" s="16">
        <v>4</v>
      </c>
      <c r="P64" s="16">
        <v>82</v>
      </c>
      <c r="Q64" s="16">
        <f t="shared" si="1"/>
        <v>0.6952090002301295</v>
      </c>
      <c r="R64" s="17">
        <v>0.40439823774152084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90</v>
      </c>
      <c r="N65" s="16">
        <f t="shared" si="0"/>
        <v>1.2575964281284882</v>
      </c>
      <c r="O65" s="16">
        <v>3</v>
      </c>
      <c r="P65" s="16">
        <v>39</v>
      </c>
      <c r="Q65" s="16">
        <f t="shared" si="1"/>
        <v>2.414105303868133</v>
      </c>
      <c r="R65" s="17">
        <v>0.12024665370949017</v>
      </c>
    </row>
    <row r="66" spans="1:18" ht="12.75">
      <c r="A66" s="15"/>
      <c r="B66" s="16"/>
      <c r="C66" s="16"/>
      <c r="D66" s="16"/>
      <c r="E66" s="16"/>
      <c r="F66" s="17"/>
      <c r="G66" s="15" t="s">
        <v>95</v>
      </c>
      <c r="H66" s="16">
        <f>(260/8063)*J66</f>
        <v>1.6445491752449461</v>
      </c>
      <c r="I66" s="16">
        <v>3</v>
      </c>
      <c r="J66" s="16">
        <v>51</v>
      </c>
      <c r="K66" s="16">
        <f>(I66-H66)^2/H66</f>
        <v>1.117173609634086</v>
      </c>
      <c r="L66" s="17">
        <v>0.2905278637744366</v>
      </c>
      <c r="M66" s="15" t="s">
        <v>96</v>
      </c>
      <c r="N66" s="16">
        <f t="shared" si="0"/>
        <v>1.6123031129852412</v>
      </c>
      <c r="O66" s="16">
        <v>3</v>
      </c>
      <c r="P66" s="16">
        <v>50</v>
      </c>
      <c r="Q66" s="16">
        <f t="shared" si="1"/>
        <v>1.1943800360621644</v>
      </c>
      <c r="R66" s="17">
        <v>0.2744478282561428</v>
      </c>
    </row>
    <row r="67" spans="1:18" ht="13.5" thickBo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97</v>
      </c>
      <c r="N67" s="20">
        <f t="shared" si="0"/>
        <v>1.1931043036090785</v>
      </c>
      <c r="O67" s="20">
        <v>2</v>
      </c>
      <c r="P67" s="20">
        <v>37</v>
      </c>
      <c r="Q67" s="20">
        <f t="shared" si="1"/>
        <v>0.5457030562078311</v>
      </c>
      <c r="R67" s="21">
        <v>0.460078757959984</v>
      </c>
    </row>
    <row r="68" spans="1:18" ht="12.75">
      <c r="A68" s="11" t="s">
        <v>145</v>
      </c>
      <c r="B68" s="12">
        <f>(260/8063)*D68</f>
        <v>18.122286989954112</v>
      </c>
      <c r="C68" s="12">
        <v>14</v>
      </c>
      <c r="D68" s="12">
        <v>562</v>
      </c>
      <c r="E68" s="12">
        <f>(C68-B68)^2/B68</f>
        <v>0.9376989800991979</v>
      </c>
      <c r="F68" s="13">
        <v>0.3328703085020486</v>
      </c>
      <c r="G68" s="11" t="s">
        <v>141</v>
      </c>
      <c r="H68" s="12">
        <f>(260/8063)*J68</f>
        <v>2.3539625449584523</v>
      </c>
      <c r="I68" s="12">
        <v>4</v>
      </c>
      <c r="J68" s="12">
        <v>73</v>
      </c>
      <c r="K68" s="12">
        <f>(I68-H68)^2/H68</f>
        <v>1.1510120707751013</v>
      </c>
      <c r="L68" s="13">
        <v>0.2833373879222232</v>
      </c>
      <c r="M68" s="11" t="s">
        <v>142</v>
      </c>
      <c r="N68" s="12">
        <f t="shared" si="0"/>
        <v>2.2572243581793376</v>
      </c>
      <c r="O68" s="12">
        <v>4</v>
      </c>
      <c r="P68" s="12">
        <v>70</v>
      </c>
      <c r="Q68" s="12">
        <f t="shared" si="1"/>
        <v>1.3455760065309863</v>
      </c>
      <c r="R68" s="13">
        <v>0.2460530167400915</v>
      </c>
    </row>
    <row r="69" spans="1:18" ht="12.75">
      <c r="A69" s="15"/>
      <c r="B69" s="16"/>
      <c r="C69" s="16"/>
      <c r="D69" s="16"/>
      <c r="E69" s="16"/>
      <c r="F69" s="17"/>
      <c r="G69" s="38" t="s">
        <v>168</v>
      </c>
      <c r="H69" s="35">
        <f aca="true" t="shared" si="2" ref="H69:H116">(260/8063)*J69</f>
        <v>0.3224606225970483</v>
      </c>
      <c r="I69" s="35">
        <v>2</v>
      </c>
      <c r="J69" s="35">
        <v>10</v>
      </c>
      <c r="K69" s="35">
        <f aca="true" t="shared" si="3" ref="K69:K116">(I69-H69)^2/H69</f>
        <v>8.72707600721243</v>
      </c>
      <c r="L69" s="36">
        <v>0.0031351888335691136</v>
      </c>
      <c r="M69" s="15" t="s">
        <v>169</v>
      </c>
      <c r="N69" s="16"/>
      <c r="O69" s="16"/>
      <c r="P69" s="16"/>
      <c r="Q69" s="16"/>
      <c r="R69" s="17"/>
    </row>
    <row r="70" spans="1:18" ht="12.75">
      <c r="A70" s="15"/>
      <c r="B70" s="16"/>
      <c r="C70" s="16"/>
      <c r="D70" s="16"/>
      <c r="E70" s="16"/>
      <c r="F70" s="17"/>
      <c r="G70" s="15" t="s">
        <v>146</v>
      </c>
      <c r="H70" s="16">
        <f t="shared" si="2"/>
        <v>13.607838273595437</v>
      </c>
      <c r="I70" s="16">
        <v>9</v>
      </c>
      <c r="J70" s="16">
        <v>422</v>
      </c>
      <c r="K70" s="16">
        <f t="shared" si="3"/>
        <v>1.5602899688196437</v>
      </c>
      <c r="L70" s="17">
        <v>0.21162276828642956</v>
      </c>
      <c r="M70" s="15" t="s">
        <v>167</v>
      </c>
      <c r="N70" s="16">
        <f aca="true" t="shared" si="4" ref="N70:N117">(260/8063)*P70</f>
        <v>11.479598164454918</v>
      </c>
      <c r="O70" s="16">
        <v>7</v>
      </c>
      <c r="P70" s="16">
        <v>356</v>
      </c>
      <c r="Q70" s="16">
        <f aca="true" t="shared" si="5" ref="Q70:Q117">(O70-N70)^2/N70</f>
        <v>1.748040256071167</v>
      </c>
      <c r="R70" s="17">
        <v>0.18612328926799948</v>
      </c>
    </row>
    <row r="71" spans="1:18" ht="13.5" thickBot="1">
      <c r="A71" s="19"/>
      <c r="B71" s="20"/>
      <c r="C71" s="20"/>
      <c r="D71" s="20"/>
      <c r="E71" s="20"/>
      <c r="F71" s="21"/>
      <c r="G71" s="19" t="s">
        <v>97</v>
      </c>
      <c r="H71" s="20">
        <f t="shared" si="2"/>
        <v>1.1931043036090785</v>
      </c>
      <c r="I71" s="20">
        <v>2</v>
      </c>
      <c r="J71" s="20">
        <v>37</v>
      </c>
      <c r="K71" s="20">
        <f t="shared" si="3"/>
        <v>0.5457030562078311</v>
      </c>
      <c r="L71" s="21">
        <v>0.460078757959984</v>
      </c>
      <c r="M71" s="19" t="s">
        <v>169</v>
      </c>
      <c r="N71" s="20"/>
      <c r="O71" s="20"/>
      <c r="P71" s="20"/>
      <c r="Q71" s="20"/>
      <c r="R71" s="21"/>
    </row>
    <row r="72" spans="1:18" ht="12.75">
      <c r="A72" s="11" t="s">
        <v>140</v>
      </c>
      <c r="B72" s="12">
        <f>(260/8063)*D72</f>
        <v>20.798710157509614</v>
      </c>
      <c r="C72" s="12">
        <v>13</v>
      </c>
      <c r="D72" s="12">
        <v>645</v>
      </c>
      <c r="E72" s="12">
        <f>(C72-B72)^2/B72</f>
        <v>2.9242140334786053</v>
      </c>
      <c r="F72" s="13">
        <v>0.08725970755741785</v>
      </c>
      <c r="G72" s="11" t="s">
        <v>141</v>
      </c>
      <c r="H72" s="12">
        <f t="shared" si="2"/>
        <v>2.3539625449584523</v>
      </c>
      <c r="I72" s="12">
        <v>4</v>
      </c>
      <c r="J72" s="12">
        <v>73</v>
      </c>
      <c r="K72" s="12">
        <f t="shared" si="3"/>
        <v>1.1510120707751013</v>
      </c>
      <c r="L72" s="13">
        <v>0.2833373879222232</v>
      </c>
      <c r="M72" s="11" t="s">
        <v>142</v>
      </c>
      <c r="N72" s="12">
        <f t="shared" si="4"/>
        <v>2.2572243581793376</v>
      </c>
      <c r="O72" s="12">
        <v>4</v>
      </c>
      <c r="P72" s="12">
        <v>70</v>
      </c>
      <c r="Q72" s="12">
        <f t="shared" si="5"/>
        <v>1.3455760065309863</v>
      </c>
      <c r="R72" s="13">
        <v>0.2460530167400915</v>
      </c>
    </row>
    <row r="73" spans="1:18" ht="22.5">
      <c r="A73" s="15"/>
      <c r="B73" s="16"/>
      <c r="C73" s="16"/>
      <c r="D73" s="16"/>
      <c r="E73" s="16"/>
      <c r="F73" s="17"/>
      <c r="G73" s="38" t="s">
        <v>164</v>
      </c>
      <c r="H73" s="35">
        <f t="shared" si="2"/>
        <v>0.3224606225970483</v>
      </c>
      <c r="I73" s="35">
        <v>2</v>
      </c>
      <c r="J73" s="35">
        <v>10</v>
      </c>
      <c r="K73" s="35">
        <f t="shared" si="3"/>
        <v>8.72707600721243</v>
      </c>
      <c r="L73" s="36">
        <v>0.0031351888335691136</v>
      </c>
      <c r="M73" s="38" t="s">
        <v>163</v>
      </c>
      <c r="N73" s="35">
        <f t="shared" si="4"/>
        <v>0.3224606225970483</v>
      </c>
      <c r="O73" s="35">
        <v>2</v>
      </c>
      <c r="P73" s="35">
        <v>10</v>
      </c>
      <c r="Q73" s="35">
        <f t="shared" si="5"/>
        <v>8.72707600721243</v>
      </c>
      <c r="R73" s="36">
        <v>0.0031351888335691136</v>
      </c>
    </row>
    <row r="74" spans="1:18" ht="13.5" thickBot="1">
      <c r="A74" s="19"/>
      <c r="B74" s="20"/>
      <c r="C74" s="20"/>
      <c r="D74" s="20"/>
      <c r="E74" s="20"/>
      <c r="F74" s="21"/>
      <c r="G74" s="49" t="s">
        <v>143</v>
      </c>
      <c r="H74" s="50">
        <f t="shared" si="2"/>
        <v>18.92843854644673</v>
      </c>
      <c r="I74" s="50">
        <v>10</v>
      </c>
      <c r="J74" s="50">
        <v>587</v>
      </c>
      <c r="K74" s="50">
        <f t="shared" si="3"/>
        <v>4.211494502415805</v>
      </c>
      <c r="L74" s="51">
        <v>0.0401509475491546</v>
      </c>
      <c r="M74" s="19" t="s">
        <v>144</v>
      </c>
      <c r="N74" s="20">
        <f t="shared" si="4"/>
        <v>18.638223986109388</v>
      </c>
      <c r="O74" s="20">
        <v>10</v>
      </c>
      <c r="P74" s="20">
        <v>578</v>
      </c>
      <c r="Q74" s="20">
        <f t="shared" si="5"/>
        <v>4.003542059039918</v>
      </c>
      <c r="R74" s="21">
        <v>0.045404750058336774</v>
      </c>
    </row>
    <row r="75" spans="1:18" ht="22.5">
      <c r="A75" s="25" t="s">
        <v>98</v>
      </c>
      <c r="B75" s="26">
        <f>(260/8063)*D75</f>
        <v>59.52623093141511</v>
      </c>
      <c r="C75" s="26">
        <v>35</v>
      </c>
      <c r="D75" s="26">
        <v>1846</v>
      </c>
      <c r="E75" s="26">
        <f>(C75-B75)^2/B75</f>
        <v>10.105393778319016</v>
      </c>
      <c r="F75" s="27">
        <v>0.001478360010245594</v>
      </c>
      <c r="G75" s="25" t="s">
        <v>64</v>
      </c>
      <c r="H75" s="26">
        <f t="shared" si="2"/>
        <v>20.95994046880814</v>
      </c>
      <c r="I75" s="26">
        <v>4</v>
      </c>
      <c r="J75" s="26">
        <v>650</v>
      </c>
      <c r="K75" s="26">
        <f t="shared" si="3"/>
        <v>13.723301415553701</v>
      </c>
      <c r="L75" s="27">
        <v>0.00021181023151706224</v>
      </c>
      <c r="M75" s="11" t="s">
        <v>69</v>
      </c>
      <c r="N75" s="12">
        <f t="shared" si="4"/>
        <v>4.063003844722808</v>
      </c>
      <c r="O75" s="12">
        <v>2</v>
      </c>
      <c r="P75" s="12">
        <v>126</v>
      </c>
      <c r="Q75" s="12">
        <f t="shared" si="5"/>
        <v>1.0474971292160926</v>
      </c>
      <c r="R75" s="13">
        <v>0.30608422549214664</v>
      </c>
    </row>
    <row r="76" spans="1:18" ht="12.7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31" t="s">
        <v>70</v>
      </c>
      <c r="N76" s="32">
        <f t="shared" si="4"/>
        <v>7.932531315887387</v>
      </c>
      <c r="O76" s="32">
        <v>2</v>
      </c>
      <c r="P76" s="32">
        <v>246</v>
      </c>
      <c r="Q76" s="32">
        <f t="shared" si="5"/>
        <v>4.4367839737985815</v>
      </c>
      <c r="R76" s="33">
        <v>0.03517244357202276</v>
      </c>
    </row>
    <row r="77" spans="1:18" ht="22.5">
      <c r="A77" s="15"/>
      <c r="B77" s="16"/>
      <c r="C77" s="16"/>
      <c r="D77" s="16"/>
      <c r="E77" s="16"/>
      <c r="F77" s="17"/>
      <c r="G77" s="31" t="s">
        <v>99</v>
      </c>
      <c r="H77" s="32">
        <f t="shared" si="2"/>
        <v>25.05519037579065</v>
      </c>
      <c r="I77" s="32">
        <v>11</v>
      </c>
      <c r="J77" s="32">
        <v>777</v>
      </c>
      <c r="K77" s="32">
        <f t="shared" si="3"/>
        <v>7.88452905512933</v>
      </c>
      <c r="L77" s="33">
        <v>0.004985945998119856</v>
      </c>
      <c r="M77" s="15" t="s">
        <v>102</v>
      </c>
      <c r="N77" s="16">
        <f t="shared" si="4"/>
        <v>4.320972342800447</v>
      </c>
      <c r="O77" s="16">
        <v>3</v>
      </c>
      <c r="P77" s="16">
        <v>134</v>
      </c>
      <c r="Q77" s="16">
        <f t="shared" si="5"/>
        <v>0.4038368663366121</v>
      </c>
      <c r="R77" s="17">
        <v>0.5251143624050769</v>
      </c>
    </row>
    <row r="78" spans="1:18" ht="22.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31" t="s">
        <v>101</v>
      </c>
      <c r="N78" s="32">
        <f t="shared" si="4"/>
        <v>20.50849559717227</v>
      </c>
      <c r="O78" s="32">
        <v>7</v>
      </c>
      <c r="P78" s="32">
        <v>636</v>
      </c>
      <c r="Q78" s="32">
        <f t="shared" si="5"/>
        <v>8.89774934656753</v>
      </c>
      <c r="R78" s="33">
        <v>0.0028552236620550397</v>
      </c>
    </row>
    <row r="79" spans="1:18" ht="22.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5" t="s">
        <v>100</v>
      </c>
      <c r="N79" s="16">
        <f t="shared" si="4"/>
        <v>4.127495969242218</v>
      </c>
      <c r="O79" s="16">
        <v>3</v>
      </c>
      <c r="P79" s="16">
        <v>128</v>
      </c>
      <c r="Q79" s="16">
        <f t="shared" si="5"/>
        <v>0.3079947673191407</v>
      </c>
      <c r="R79" s="17">
        <v>0.5789132909866956</v>
      </c>
    </row>
    <row r="80" spans="1:18" ht="12.75">
      <c r="A80" s="15"/>
      <c r="B80" s="16"/>
      <c r="C80" s="16"/>
      <c r="D80" s="16"/>
      <c r="E80" s="16"/>
      <c r="F80" s="17"/>
      <c r="G80" s="31" t="s">
        <v>103</v>
      </c>
      <c r="H80" s="32">
        <f t="shared" si="2"/>
        <v>25.409897060647403</v>
      </c>
      <c r="I80" s="32">
        <v>13</v>
      </c>
      <c r="J80" s="32">
        <v>788</v>
      </c>
      <c r="K80" s="32">
        <f t="shared" si="3"/>
        <v>6.060848837297149</v>
      </c>
      <c r="L80" s="33">
        <v>0.013821123687808523</v>
      </c>
      <c r="M80" s="15" t="s">
        <v>104</v>
      </c>
      <c r="N80" s="16">
        <f t="shared" si="4"/>
        <v>7.190871883914176</v>
      </c>
      <c r="O80" s="16">
        <v>2</v>
      </c>
      <c r="P80" s="16">
        <v>223</v>
      </c>
      <c r="Q80" s="16">
        <f t="shared" si="5"/>
        <v>3.7471326634933413</v>
      </c>
      <c r="R80" s="17">
        <v>0.05289818179555139</v>
      </c>
    </row>
    <row r="81" spans="1:18" ht="12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15" t="s">
        <v>105</v>
      </c>
      <c r="N81" s="16">
        <f t="shared" si="4"/>
        <v>15.574848071437431</v>
      </c>
      <c r="O81" s="16">
        <v>8</v>
      </c>
      <c r="P81" s="16">
        <v>483</v>
      </c>
      <c r="Q81" s="16">
        <f t="shared" si="5"/>
        <v>3.6840374328007055</v>
      </c>
      <c r="R81" s="17">
        <v>0.05493567217155959</v>
      </c>
    </row>
    <row r="82" spans="1:18" ht="12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5" t="s">
        <v>106</v>
      </c>
      <c r="N82" s="16">
        <f t="shared" si="4"/>
        <v>4.256480218281037</v>
      </c>
      <c r="O82" s="16">
        <v>3</v>
      </c>
      <c r="P82" s="16">
        <v>132</v>
      </c>
      <c r="Q82" s="16">
        <f t="shared" si="5"/>
        <v>0.37090329520411364</v>
      </c>
      <c r="R82" s="17">
        <v>0.5425123062522439</v>
      </c>
    </row>
    <row r="83" spans="1:18" ht="22.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15" t="s">
        <v>108</v>
      </c>
      <c r="N83" s="16">
        <f t="shared" si="4"/>
        <v>3.095621976931663</v>
      </c>
      <c r="O83" s="16">
        <v>2</v>
      </c>
      <c r="P83" s="16">
        <v>96</v>
      </c>
      <c r="Q83" s="16">
        <f t="shared" si="5"/>
        <v>0.387769412829099</v>
      </c>
      <c r="R83" s="17">
        <v>0.5334742293526806</v>
      </c>
    </row>
    <row r="84" spans="1:18" ht="12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5" t="s">
        <v>196</v>
      </c>
      <c r="N84" s="16">
        <f t="shared" si="4"/>
        <v>0.9028897432717351</v>
      </c>
      <c r="O84" s="16">
        <v>2</v>
      </c>
      <c r="P84" s="16">
        <v>28</v>
      </c>
      <c r="Q84" s="16">
        <f t="shared" si="5"/>
        <v>1.3331095234915151</v>
      </c>
      <c r="R84" s="17">
        <v>0.24825278293884734</v>
      </c>
    </row>
    <row r="85" spans="1:18" ht="22.5">
      <c r="A85" s="15"/>
      <c r="B85" s="16"/>
      <c r="C85" s="16"/>
      <c r="D85" s="16"/>
      <c r="E85" s="16"/>
      <c r="F85" s="17"/>
      <c r="G85" s="15" t="s">
        <v>110</v>
      </c>
      <c r="H85" s="16">
        <f t="shared" si="2"/>
        <v>14.349497705568648</v>
      </c>
      <c r="I85" s="16">
        <v>10</v>
      </c>
      <c r="J85" s="16">
        <v>445</v>
      </c>
      <c r="K85" s="16">
        <f t="shared" si="3"/>
        <v>1.3183827531053807</v>
      </c>
      <c r="L85" s="17">
        <v>0.25088250230404174</v>
      </c>
      <c r="M85" s="15" t="s">
        <v>111</v>
      </c>
      <c r="N85" s="16">
        <f t="shared" si="4"/>
        <v>14.0270370829716</v>
      </c>
      <c r="O85" s="16">
        <v>10</v>
      </c>
      <c r="P85" s="16">
        <v>435</v>
      </c>
      <c r="Q85" s="16">
        <f t="shared" si="5"/>
        <v>1.1561263844746936</v>
      </c>
      <c r="R85" s="17">
        <v>0.2822703453338433</v>
      </c>
    </row>
    <row r="86" spans="1:18" ht="22.5">
      <c r="A86" s="15"/>
      <c r="B86" s="16"/>
      <c r="C86" s="16"/>
      <c r="D86" s="16"/>
      <c r="E86" s="16"/>
      <c r="F86" s="17"/>
      <c r="G86" s="15" t="s">
        <v>112</v>
      </c>
      <c r="H86" s="16">
        <f t="shared" si="2"/>
        <v>10.608954483442888</v>
      </c>
      <c r="I86" s="16">
        <v>6</v>
      </c>
      <c r="J86" s="16">
        <v>329</v>
      </c>
      <c r="K86" s="16">
        <f t="shared" si="3"/>
        <v>2.002314315100592</v>
      </c>
      <c r="L86" s="17">
        <v>0.15705924296396767</v>
      </c>
      <c r="M86" s="15" t="s">
        <v>113</v>
      </c>
      <c r="N86" s="16">
        <f t="shared" si="4"/>
        <v>10.544462358923479</v>
      </c>
      <c r="O86" s="16">
        <v>6</v>
      </c>
      <c r="P86" s="16">
        <v>327</v>
      </c>
      <c r="Q86" s="16">
        <f t="shared" si="5"/>
        <v>1.95857668496441</v>
      </c>
      <c r="R86" s="17">
        <v>0.16166562126582362</v>
      </c>
    </row>
    <row r="87" spans="1:18" ht="22.5">
      <c r="A87" s="15"/>
      <c r="B87" s="16"/>
      <c r="C87" s="16"/>
      <c r="D87" s="16"/>
      <c r="E87" s="16"/>
      <c r="F87" s="17"/>
      <c r="G87" s="15" t="s">
        <v>127</v>
      </c>
      <c r="H87" s="16">
        <f t="shared" si="2"/>
        <v>5.159369961552772</v>
      </c>
      <c r="I87" s="16">
        <v>4</v>
      </c>
      <c r="J87" s="16">
        <v>160</v>
      </c>
      <c r="K87" s="16">
        <f t="shared" si="3"/>
        <v>0.26052380770661826</v>
      </c>
      <c r="L87" s="17">
        <v>0.6097605199201855</v>
      </c>
      <c r="M87" s="15" t="s">
        <v>128</v>
      </c>
      <c r="N87" s="16">
        <f t="shared" si="4"/>
        <v>5.062631774773657</v>
      </c>
      <c r="O87" s="16">
        <v>4</v>
      </c>
      <c r="P87" s="16">
        <v>157</v>
      </c>
      <c r="Q87" s="16">
        <f t="shared" si="5"/>
        <v>0.22304333773299106</v>
      </c>
      <c r="R87" s="17">
        <v>0.6367307674964664</v>
      </c>
    </row>
    <row r="88" spans="1:18" ht="12.7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5" t="s">
        <v>120</v>
      </c>
      <c r="N88" s="16">
        <f t="shared" si="4"/>
        <v>5.159369961552772</v>
      </c>
      <c r="O88" s="16">
        <v>4</v>
      </c>
      <c r="P88" s="16">
        <v>160</v>
      </c>
      <c r="Q88" s="16">
        <f t="shared" si="5"/>
        <v>0.26052380770661826</v>
      </c>
      <c r="R88" s="17">
        <v>0.6097605199201855</v>
      </c>
    </row>
    <row r="89" spans="1:18" ht="12.75">
      <c r="A89" s="15"/>
      <c r="B89" s="16"/>
      <c r="C89" s="16"/>
      <c r="D89" s="16"/>
      <c r="E89" s="16"/>
      <c r="F89" s="17"/>
      <c r="G89" s="31" t="s">
        <v>116</v>
      </c>
      <c r="H89" s="32">
        <f t="shared" si="2"/>
        <v>27.312414733969987</v>
      </c>
      <c r="I89" s="32">
        <v>10</v>
      </c>
      <c r="J89" s="32">
        <v>847</v>
      </c>
      <c r="K89" s="32">
        <f t="shared" si="3"/>
        <v>10.973753395308648</v>
      </c>
      <c r="L89" s="33">
        <v>0.000924113982132102</v>
      </c>
      <c r="M89" s="31" t="s">
        <v>117</v>
      </c>
      <c r="N89" s="32">
        <f t="shared" si="4"/>
        <v>14.413989830088058</v>
      </c>
      <c r="O89" s="32">
        <v>3</v>
      </c>
      <c r="P89" s="32">
        <v>447</v>
      </c>
      <c r="Q89" s="32">
        <f t="shared" si="5"/>
        <v>9.038383221931113</v>
      </c>
      <c r="R89" s="33">
        <v>0.0026436933969736787</v>
      </c>
    </row>
    <row r="90" spans="1:18" ht="22.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15" t="s">
        <v>119</v>
      </c>
      <c r="N90" s="16">
        <f t="shared" si="4"/>
        <v>5.385092397370706</v>
      </c>
      <c r="O90" s="16">
        <v>2</v>
      </c>
      <c r="P90" s="16">
        <v>167</v>
      </c>
      <c r="Q90" s="16">
        <f t="shared" si="5"/>
        <v>2.127883737766837</v>
      </c>
      <c r="R90" s="17">
        <v>0.14464032986244468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15" t="s">
        <v>118</v>
      </c>
      <c r="N91" s="16">
        <f t="shared" si="4"/>
        <v>4.256480218281037</v>
      </c>
      <c r="O91" s="16">
        <v>2</v>
      </c>
      <c r="P91" s="16">
        <v>132</v>
      </c>
      <c r="Q91" s="16">
        <f t="shared" si="5"/>
        <v>1.1962238080246266</v>
      </c>
      <c r="R91" s="17">
        <v>0.2740777257454837</v>
      </c>
    </row>
    <row r="92" spans="1:18" ht="12.7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15" t="s">
        <v>105</v>
      </c>
      <c r="N92" s="16">
        <f t="shared" si="4"/>
        <v>15.574848071437431</v>
      </c>
      <c r="O92" s="16">
        <v>8</v>
      </c>
      <c r="P92" s="16">
        <v>483</v>
      </c>
      <c r="Q92" s="16">
        <f t="shared" si="5"/>
        <v>3.6840374328007055</v>
      </c>
      <c r="R92" s="17">
        <v>0.05493567217155959</v>
      </c>
    </row>
    <row r="93" spans="1:18" ht="12.7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120</v>
      </c>
      <c r="N93" s="16">
        <f t="shared" si="4"/>
        <v>5.159369961552772</v>
      </c>
      <c r="O93" s="16">
        <v>4</v>
      </c>
      <c r="P93" s="16">
        <v>160</v>
      </c>
      <c r="Q93" s="16">
        <f t="shared" si="5"/>
        <v>0.26052380770661826</v>
      </c>
      <c r="R93" s="17">
        <v>0.6097605199201855</v>
      </c>
    </row>
    <row r="94" spans="1:18" ht="22.5">
      <c r="A94" s="15"/>
      <c r="B94" s="16"/>
      <c r="C94" s="16"/>
      <c r="D94" s="16"/>
      <c r="E94" s="16"/>
      <c r="F94" s="17"/>
      <c r="G94" s="15" t="s">
        <v>121</v>
      </c>
      <c r="H94" s="16">
        <f t="shared" si="2"/>
        <v>13.70457646037455</v>
      </c>
      <c r="I94" s="16">
        <v>9</v>
      </c>
      <c r="J94" s="16">
        <v>425</v>
      </c>
      <c r="K94" s="16">
        <f t="shared" si="3"/>
        <v>1.6150108495148219</v>
      </c>
      <c r="L94" s="17">
        <v>0.20378885902585742</v>
      </c>
      <c r="M94" s="15" t="s">
        <v>122</v>
      </c>
      <c r="N94" s="16">
        <f t="shared" si="4"/>
        <v>7.674562817809749</v>
      </c>
      <c r="O94" s="16">
        <v>6</v>
      </c>
      <c r="P94" s="16">
        <v>238</v>
      </c>
      <c r="Q94" s="16">
        <f t="shared" si="5"/>
        <v>0.36538376157186864</v>
      </c>
      <c r="R94" s="17">
        <v>0.5455313291064408</v>
      </c>
    </row>
    <row r="95" spans="1:18" ht="12.75">
      <c r="A95" s="15"/>
      <c r="B95" s="16"/>
      <c r="C95" s="16"/>
      <c r="D95" s="16"/>
      <c r="E95" s="16"/>
      <c r="F95" s="17"/>
      <c r="G95" s="15"/>
      <c r="H95" s="16"/>
      <c r="I95" s="16"/>
      <c r="J95" s="16"/>
      <c r="K95" s="16"/>
      <c r="L95" s="17"/>
      <c r="M95" s="15" t="s">
        <v>118</v>
      </c>
      <c r="N95" s="16">
        <f t="shared" si="4"/>
        <v>4.256480218281037</v>
      </c>
      <c r="O95" s="16">
        <v>2</v>
      </c>
      <c r="P95" s="16">
        <v>132</v>
      </c>
      <c r="Q95" s="16">
        <f t="shared" si="5"/>
        <v>1.1962238080246266</v>
      </c>
      <c r="R95" s="17">
        <v>0.2740777257454837</v>
      </c>
    </row>
    <row r="96" spans="1:18" ht="22.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5" t="s">
        <v>123</v>
      </c>
      <c r="N96" s="16">
        <f t="shared" si="4"/>
        <v>4.740171152176609</v>
      </c>
      <c r="O96" s="16">
        <v>4</v>
      </c>
      <c r="P96" s="16">
        <v>147</v>
      </c>
      <c r="Q96" s="16">
        <f t="shared" si="5"/>
        <v>0.11557669901072747</v>
      </c>
      <c r="R96" s="17">
        <v>0.7338823343564262</v>
      </c>
    </row>
    <row r="97" spans="1:18" ht="22.5">
      <c r="A97" s="15"/>
      <c r="B97" s="16"/>
      <c r="C97" s="16"/>
      <c r="D97" s="16"/>
      <c r="E97" s="16"/>
      <c r="F97" s="17"/>
      <c r="G97" s="15" t="s">
        <v>129</v>
      </c>
      <c r="H97" s="16">
        <f t="shared" si="2"/>
        <v>10.22200173632643</v>
      </c>
      <c r="I97" s="16">
        <v>6</v>
      </c>
      <c r="J97" s="16">
        <v>317</v>
      </c>
      <c r="K97" s="16">
        <f t="shared" si="3"/>
        <v>1.743816829750356</v>
      </c>
      <c r="L97" s="17">
        <v>0.18665593494797017</v>
      </c>
      <c r="M97" s="15" t="s">
        <v>123</v>
      </c>
      <c r="N97" s="16">
        <f t="shared" si="4"/>
        <v>4.740171152176609</v>
      </c>
      <c r="O97" s="16">
        <v>4</v>
      </c>
      <c r="P97" s="16">
        <v>147</v>
      </c>
      <c r="Q97" s="16">
        <f t="shared" si="5"/>
        <v>0.11557669901072747</v>
      </c>
      <c r="R97" s="17">
        <v>0.7338823343564262</v>
      </c>
    </row>
    <row r="98" spans="1:18" ht="12.75">
      <c r="A98" s="15"/>
      <c r="B98" s="16"/>
      <c r="C98" s="16"/>
      <c r="D98" s="16"/>
      <c r="E98" s="16"/>
      <c r="F98" s="17"/>
      <c r="G98" s="15" t="s">
        <v>124</v>
      </c>
      <c r="H98" s="16">
        <f t="shared" si="2"/>
        <v>4.7079250899169045</v>
      </c>
      <c r="I98" s="16">
        <v>3</v>
      </c>
      <c r="J98" s="16">
        <v>146</v>
      </c>
      <c r="K98" s="16">
        <f t="shared" si="3"/>
        <v>0.619595269052837</v>
      </c>
      <c r="L98" s="17">
        <v>0.43119772627811037</v>
      </c>
      <c r="M98" s="15" t="s">
        <v>125</v>
      </c>
      <c r="N98" s="16">
        <f t="shared" si="4"/>
        <v>3.8050353466451696</v>
      </c>
      <c r="O98" s="16">
        <v>2</v>
      </c>
      <c r="P98" s="16">
        <v>118</v>
      </c>
      <c r="Q98" s="16">
        <f t="shared" si="5"/>
        <v>0.8562739385617275</v>
      </c>
      <c r="R98" s="17">
        <v>0.3547835082898244</v>
      </c>
    </row>
    <row r="99" spans="1:18" ht="12.75">
      <c r="A99" s="15"/>
      <c r="B99" s="16"/>
      <c r="C99" s="16"/>
      <c r="D99" s="16"/>
      <c r="E99" s="16"/>
      <c r="F99" s="17"/>
      <c r="G99" s="15" t="s">
        <v>134</v>
      </c>
      <c r="H99" s="16">
        <f t="shared" si="2"/>
        <v>15.252387448840382</v>
      </c>
      <c r="I99" s="16">
        <v>10</v>
      </c>
      <c r="J99" s="16">
        <v>473</v>
      </c>
      <c r="K99" s="16">
        <f t="shared" si="3"/>
        <v>1.80873807495845</v>
      </c>
      <c r="L99" s="17">
        <v>0.1786596838177119</v>
      </c>
      <c r="M99" s="15" t="s">
        <v>135</v>
      </c>
      <c r="N99" s="16">
        <f t="shared" si="4"/>
        <v>8.964405308197941</v>
      </c>
      <c r="O99" s="16">
        <v>4</v>
      </c>
      <c r="P99" s="16">
        <v>278</v>
      </c>
      <c r="Q99" s="16">
        <f t="shared" si="5"/>
        <v>2.7492420541857663</v>
      </c>
      <c r="R99" s="17">
        <v>0.09730054312936087</v>
      </c>
    </row>
    <row r="100" spans="1:18" ht="12.7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5" t="s">
        <v>136</v>
      </c>
      <c r="N100" s="16">
        <f t="shared" si="4"/>
        <v>7.706808880069453</v>
      </c>
      <c r="O100" s="16">
        <v>6</v>
      </c>
      <c r="P100" s="16">
        <v>239</v>
      </c>
      <c r="Q100" s="16">
        <f t="shared" si="5"/>
        <v>0.37800295795809175</v>
      </c>
      <c r="R100" s="17">
        <v>0.5386739619250642</v>
      </c>
    </row>
    <row r="101" spans="1:18" ht="22.5">
      <c r="A101" s="15"/>
      <c r="B101" s="16"/>
      <c r="C101" s="16"/>
      <c r="D101" s="16"/>
      <c r="E101" s="16"/>
      <c r="F101" s="17"/>
      <c r="G101" s="15" t="s">
        <v>138</v>
      </c>
      <c r="H101" s="16">
        <f t="shared" si="2"/>
        <v>1.3543346149076028</v>
      </c>
      <c r="I101" s="16">
        <v>2</v>
      </c>
      <c r="J101" s="16">
        <v>42</v>
      </c>
      <c r="K101" s="16">
        <f t="shared" si="3"/>
        <v>0.30781446838745596</v>
      </c>
      <c r="L101" s="17">
        <v>0.5790244218403651</v>
      </c>
      <c r="M101" s="15" t="s">
        <v>159</v>
      </c>
      <c r="N101" s="16">
        <f t="shared" si="4"/>
        <v>0.741659431973211</v>
      </c>
      <c r="O101" s="16">
        <v>2</v>
      </c>
      <c r="P101" s="16">
        <v>23</v>
      </c>
      <c r="Q101" s="16">
        <f t="shared" si="5"/>
        <v>2.134970468762508</v>
      </c>
      <c r="R101" s="17">
        <v>0.14397323461379263</v>
      </c>
    </row>
    <row r="102" spans="1:18" ht="23.25" thickBot="1">
      <c r="A102" s="19"/>
      <c r="B102" s="20"/>
      <c r="C102" s="20"/>
      <c r="D102" s="20"/>
      <c r="E102" s="20"/>
      <c r="F102" s="21"/>
      <c r="G102" s="19" t="s">
        <v>30</v>
      </c>
      <c r="H102" s="20">
        <f t="shared" si="2"/>
        <v>2.386208607218157</v>
      </c>
      <c r="I102" s="20">
        <v>2</v>
      </c>
      <c r="J102" s="20">
        <v>74</v>
      </c>
      <c r="K102" s="20">
        <f t="shared" si="3"/>
        <v>0.0625079835175333</v>
      </c>
      <c r="L102" s="21">
        <v>0.8025750004201618</v>
      </c>
      <c r="M102" s="19" t="s">
        <v>169</v>
      </c>
      <c r="N102" s="20"/>
      <c r="O102" s="20"/>
      <c r="P102" s="20"/>
      <c r="Q102" s="20"/>
      <c r="R102" s="21"/>
    </row>
    <row r="103" spans="1:18" ht="12.75">
      <c r="A103" s="11" t="s">
        <v>10</v>
      </c>
      <c r="B103" s="12">
        <f>(260/8063)*D103</f>
        <v>36.85724916284261</v>
      </c>
      <c r="C103" s="12">
        <v>32</v>
      </c>
      <c r="D103" s="12">
        <v>1143</v>
      </c>
      <c r="E103" s="12">
        <f>(C103-B103)^2/B103</f>
        <v>0.6401147661806584</v>
      </c>
      <c r="F103" s="13">
        <v>0.42366924179605936</v>
      </c>
      <c r="G103" s="11" t="s">
        <v>11</v>
      </c>
      <c r="H103" s="12">
        <f t="shared" si="2"/>
        <v>12.285749720947539</v>
      </c>
      <c r="I103" s="12">
        <v>19</v>
      </c>
      <c r="J103" s="12">
        <v>381</v>
      </c>
      <c r="K103" s="12">
        <f t="shared" si="3"/>
        <v>3.66938590104041</v>
      </c>
      <c r="L103" s="13">
        <v>0.055420600145420384</v>
      </c>
      <c r="M103" s="11" t="s">
        <v>14</v>
      </c>
      <c r="N103" s="12">
        <f t="shared" si="4"/>
        <v>1.6123031129852412</v>
      </c>
      <c r="O103" s="12">
        <v>3</v>
      </c>
      <c r="P103" s="12">
        <v>50</v>
      </c>
      <c r="Q103" s="12">
        <f t="shared" si="5"/>
        <v>1.1943800360621644</v>
      </c>
      <c r="R103" s="13">
        <v>0.2744478282561428</v>
      </c>
    </row>
    <row r="104" spans="1:18" ht="12.75">
      <c r="A104" s="15"/>
      <c r="B104" s="16"/>
      <c r="C104" s="16"/>
      <c r="D104" s="16"/>
      <c r="E104" s="16"/>
      <c r="F104" s="17"/>
      <c r="G104" s="15"/>
      <c r="H104" s="16"/>
      <c r="I104" s="16"/>
      <c r="J104" s="16"/>
      <c r="K104" s="16"/>
      <c r="L104" s="17"/>
      <c r="M104" s="15" t="s">
        <v>13</v>
      </c>
      <c r="N104" s="16">
        <f t="shared" si="4"/>
        <v>2.1282401091405183</v>
      </c>
      <c r="O104" s="16">
        <v>4</v>
      </c>
      <c r="P104" s="16">
        <v>66</v>
      </c>
      <c r="Q104" s="16">
        <f t="shared" si="5"/>
        <v>1.6461888270892366</v>
      </c>
      <c r="R104" s="17">
        <v>0.1994784468784213</v>
      </c>
    </row>
    <row r="105" spans="1:18" ht="22.5">
      <c r="A105" s="15"/>
      <c r="B105" s="16"/>
      <c r="C105" s="16"/>
      <c r="D105" s="16"/>
      <c r="E105" s="16"/>
      <c r="F105" s="17"/>
      <c r="G105" s="15"/>
      <c r="H105" s="16"/>
      <c r="I105" s="16"/>
      <c r="J105" s="16"/>
      <c r="K105" s="16"/>
      <c r="L105" s="17"/>
      <c r="M105" s="38" t="s">
        <v>12</v>
      </c>
      <c r="N105" s="35">
        <f t="shared" si="4"/>
        <v>8.254991938484435</v>
      </c>
      <c r="O105" s="35">
        <v>15</v>
      </c>
      <c r="P105" s="35">
        <v>256</v>
      </c>
      <c r="Q105" s="35">
        <f t="shared" si="5"/>
        <v>5.511226914445973</v>
      </c>
      <c r="R105" s="36">
        <v>0.01889478793855881</v>
      </c>
    </row>
    <row r="106" spans="1:18" ht="12.75">
      <c r="A106" s="15"/>
      <c r="B106" s="16"/>
      <c r="C106" s="16"/>
      <c r="D106" s="16"/>
      <c r="E106" s="16"/>
      <c r="F106" s="17"/>
      <c r="G106" s="15" t="s">
        <v>15</v>
      </c>
      <c r="H106" s="16">
        <f t="shared" si="2"/>
        <v>1.7735334242837655</v>
      </c>
      <c r="I106" s="16">
        <v>4</v>
      </c>
      <c r="J106" s="16">
        <v>55</v>
      </c>
      <c r="K106" s="16">
        <f t="shared" si="3"/>
        <v>2.7950718858222263</v>
      </c>
      <c r="L106" s="17">
        <v>0.09455452594252334</v>
      </c>
      <c r="M106" s="15" t="s">
        <v>14</v>
      </c>
      <c r="N106" s="16">
        <f t="shared" si="4"/>
        <v>1.6123031129852412</v>
      </c>
      <c r="O106" s="16">
        <v>3</v>
      </c>
      <c r="P106" s="16">
        <v>50</v>
      </c>
      <c r="Q106" s="16">
        <f t="shared" si="5"/>
        <v>1.1943800360621644</v>
      </c>
      <c r="R106" s="17">
        <v>0.2744478282561428</v>
      </c>
    </row>
    <row r="107" spans="1:18" ht="22.5">
      <c r="A107" s="15"/>
      <c r="B107" s="16"/>
      <c r="C107" s="16"/>
      <c r="D107" s="16"/>
      <c r="E107" s="16"/>
      <c r="F107" s="17"/>
      <c r="G107" s="15"/>
      <c r="H107" s="16"/>
      <c r="I107" s="16"/>
      <c r="J107" s="16"/>
      <c r="K107" s="16"/>
      <c r="L107" s="17"/>
      <c r="M107" s="15" t="s">
        <v>16</v>
      </c>
      <c r="N107" s="16">
        <f t="shared" si="4"/>
        <v>1.6445491752449461</v>
      </c>
      <c r="O107" s="16">
        <v>4</v>
      </c>
      <c r="P107" s="16">
        <v>51</v>
      </c>
      <c r="Q107" s="16">
        <f t="shared" si="5"/>
        <v>3.3736592808256396</v>
      </c>
      <c r="R107" s="17">
        <v>0.06624645973869103</v>
      </c>
    </row>
    <row r="108" spans="1:18" ht="22.5">
      <c r="A108" s="15"/>
      <c r="B108" s="16"/>
      <c r="C108" s="16"/>
      <c r="D108" s="16"/>
      <c r="E108" s="16"/>
      <c r="F108" s="17"/>
      <c r="G108" s="15" t="s">
        <v>17</v>
      </c>
      <c r="H108" s="16">
        <f t="shared" si="2"/>
        <v>7.835793129108272</v>
      </c>
      <c r="I108" s="16">
        <v>9</v>
      </c>
      <c r="J108" s="16">
        <v>243</v>
      </c>
      <c r="K108" s="16">
        <f t="shared" si="3"/>
        <v>0.17297261628775956</v>
      </c>
      <c r="L108" s="17">
        <v>0.6774833501902273</v>
      </c>
      <c r="M108" s="15" t="s">
        <v>16</v>
      </c>
      <c r="N108" s="16">
        <f t="shared" si="4"/>
        <v>1.6445491752449461</v>
      </c>
      <c r="O108" s="16">
        <v>4</v>
      </c>
      <c r="P108" s="16">
        <v>51</v>
      </c>
      <c r="Q108" s="16">
        <f t="shared" si="5"/>
        <v>3.3736592808256396</v>
      </c>
      <c r="R108" s="17">
        <v>0.06624645973869103</v>
      </c>
    </row>
    <row r="109" spans="1:18" ht="12.75">
      <c r="A109" s="15"/>
      <c r="B109" s="16"/>
      <c r="C109" s="16"/>
      <c r="D109" s="16"/>
      <c r="E109" s="16"/>
      <c r="F109" s="17"/>
      <c r="G109" s="15"/>
      <c r="H109" s="16"/>
      <c r="I109" s="16"/>
      <c r="J109" s="16"/>
      <c r="K109" s="16"/>
      <c r="L109" s="17"/>
      <c r="M109" s="15" t="s">
        <v>18</v>
      </c>
      <c r="N109" s="16">
        <f t="shared" si="4"/>
        <v>1.0641200545702592</v>
      </c>
      <c r="O109" s="16">
        <v>3</v>
      </c>
      <c r="P109" s="16">
        <v>33</v>
      </c>
      <c r="Q109" s="16">
        <f t="shared" si="5"/>
        <v>3.521812362262567</v>
      </c>
      <c r="R109" s="17">
        <v>0.06056618421782878</v>
      </c>
    </row>
    <row r="110" spans="1:18" ht="22.5">
      <c r="A110" s="15"/>
      <c r="B110" s="16"/>
      <c r="C110" s="16"/>
      <c r="D110" s="16"/>
      <c r="E110" s="16"/>
      <c r="F110" s="17"/>
      <c r="G110" s="15"/>
      <c r="H110" s="16"/>
      <c r="I110" s="16"/>
      <c r="J110" s="16"/>
      <c r="K110" s="16"/>
      <c r="L110" s="17"/>
      <c r="M110" s="15" t="s">
        <v>19</v>
      </c>
      <c r="N110" s="16">
        <f t="shared" si="4"/>
        <v>4.514448716358675</v>
      </c>
      <c r="O110" s="16">
        <v>3</v>
      </c>
      <c r="P110" s="16">
        <v>140</v>
      </c>
      <c r="Q110" s="16">
        <f t="shared" si="5"/>
        <v>0.5080476174575764</v>
      </c>
      <c r="R110" s="17">
        <v>0.4759852513077185</v>
      </c>
    </row>
    <row r="111" spans="1:18" ht="22.5">
      <c r="A111" s="15"/>
      <c r="B111" s="16"/>
      <c r="C111" s="16"/>
      <c r="D111" s="16"/>
      <c r="E111" s="16"/>
      <c r="F111" s="17"/>
      <c r="G111" s="15" t="s">
        <v>24</v>
      </c>
      <c r="H111" s="16">
        <f t="shared" si="2"/>
        <v>17.767580305097358</v>
      </c>
      <c r="I111" s="16">
        <v>18</v>
      </c>
      <c r="J111" s="16">
        <v>551</v>
      </c>
      <c r="K111" s="16">
        <f t="shared" si="3"/>
        <v>0.003040307889484522</v>
      </c>
      <c r="L111" s="17">
        <v>0.9560277354257123</v>
      </c>
      <c r="M111" s="15" t="s">
        <v>19</v>
      </c>
      <c r="N111" s="16">
        <f t="shared" si="4"/>
        <v>4.514448716358675</v>
      </c>
      <c r="O111" s="16">
        <v>3</v>
      </c>
      <c r="P111" s="16">
        <v>140</v>
      </c>
      <c r="Q111" s="16">
        <f t="shared" si="5"/>
        <v>0.5080476174575764</v>
      </c>
      <c r="R111" s="17">
        <v>0.4759852513077185</v>
      </c>
    </row>
    <row r="112" spans="1:18" ht="12.75">
      <c r="A112" s="15"/>
      <c r="B112" s="16"/>
      <c r="C112" s="16"/>
      <c r="D112" s="16"/>
      <c r="E112" s="16"/>
      <c r="F112" s="17"/>
      <c r="G112" s="15"/>
      <c r="H112" s="16"/>
      <c r="I112" s="16"/>
      <c r="J112" s="16"/>
      <c r="K112" s="16"/>
      <c r="L112" s="17"/>
      <c r="M112" s="15" t="s">
        <v>25</v>
      </c>
      <c r="N112" s="16">
        <f t="shared" si="4"/>
        <v>17.3806275579809</v>
      </c>
      <c r="O112" s="16">
        <v>18</v>
      </c>
      <c r="P112" s="16">
        <v>539</v>
      </c>
      <c r="Q112" s="16">
        <f t="shared" si="5"/>
        <v>0.022071827996598948</v>
      </c>
      <c r="R112" s="17">
        <v>0.8818961785882734</v>
      </c>
    </row>
    <row r="113" spans="1:18" ht="22.5">
      <c r="A113" s="15"/>
      <c r="B113" s="16"/>
      <c r="C113" s="16"/>
      <c r="D113" s="16"/>
      <c r="E113" s="16"/>
      <c r="F113" s="17"/>
      <c r="G113" s="15" t="s">
        <v>22</v>
      </c>
      <c r="H113" s="16">
        <f t="shared" si="2"/>
        <v>11.576336351234033</v>
      </c>
      <c r="I113" s="16">
        <v>8</v>
      </c>
      <c r="J113" s="16">
        <v>359</v>
      </c>
      <c r="K113" s="16">
        <f t="shared" si="3"/>
        <v>1.1048557427060703</v>
      </c>
      <c r="L113" s="17">
        <v>0.29320293590657</v>
      </c>
      <c r="M113" s="15" t="s">
        <v>21</v>
      </c>
      <c r="N113" s="16">
        <f t="shared" si="4"/>
        <v>4.063003844722808</v>
      </c>
      <c r="O113" s="16">
        <v>2</v>
      </c>
      <c r="P113" s="16">
        <v>126</v>
      </c>
      <c r="Q113" s="16">
        <f t="shared" si="5"/>
        <v>1.0474971292160926</v>
      </c>
      <c r="R113" s="17">
        <v>0.30608422549214664</v>
      </c>
    </row>
    <row r="114" spans="1:18" ht="22.5">
      <c r="A114" s="15"/>
      <c r="B114" s="16"/>
      <c r="C114" s="16"/>
      <c r="D114" s="16"/>
      <c r="E114" s="16"/>
      <c r="F114" s="17"/>
      <c r="G114" s="15"/>
      <c r="H114" s="16"/>
      <c r="I114" s="16"/>
      <c r="J114" s="16"/>
      <c r="K114" s="16"/>
      <c r="L114" s="17"/>
      <c r="M114" s="15" t="s">
        <v>23</v>
      </c>
      <c r="N114" s="16">
        <f t="shared" si="4"/>
        <v>3.5148207863078262</v>
      </c>
      <c r="O114" s="16">
        <v>2</v>
      </c>
      <c r="P114" s="16">
        <v>109</v>
      </c>
      <c r="Q114" s="16">
        <f t="shared" si="5"/>
        <v>0.6528588949881367</v>
      </c>
      <c r="R114" s="17">
        <v>0.419092400704671</v>
      </c>
    </row>
    <row r="115" spans="1:18" ht="22.5">
      <c r="A115" s="15"/>
      <c r="B115" s="16"/>
      <c r="C115" s="16"/>
      <c r="D115" s="16"/>
      <c r="E115" s="16"/>
      <c r="F115" s="17"/>
      <c r="G115" s="15" t="s">
        <v>20</v>
      </c>
      <c r="H115" s="16">
        <f t="shared" si="2"/>
        <v>4.772417214436314</v>
      </c>
      <c r="I115" s="16">
        <v>2</v>
      </c>
      <c r="J115" s="16">
        <v>148</v>
      </c>
      <c r="K115" s="16">
        <f t="shared" si="3"/>
        <v>1.610566902586002</v>
      </c>
      <c r="L115" s="17">
        <v>0.20441213132476543</v>
      </c>
      <c r="M115" s="15" t="s">
        <v>21</v>
      </c>
      <c r="N115" s="16">
        <f t="shared" si="4"/>
        <v>4.063003844722808</v>
      </c>
      <c r="O115" s="16">
        <v>2</v>
      </c>
      <c r="P115" s="16">
        <v>126</v>
      </c>
      <c r="Q115" s="16">
        <f t="shared" si="5"/>
        <v>1.0474971292160926</v>
      </c>
      <c r="R115" s="17">
        <v>0.30608422549214664</v>
      </c>
    </row>
    <row r="116" spans="1:18" ht="22.5">
      <c r="A116" s="15"/>
      <c r="B116" s="16"/>
      <c r="C116" s="16"/>
      <c r="D116" s="16"/>
      <c r="E116" s="16"/>
      <c r="F116" s="17"/>
      <c r="G116" s="15" t="s">
        <v>26</v>
      </c>
      <c r="H116" s="16">
        <f t="shared" si="2"/>
        <v>9.28686593079499</v>
      </c>
      <c r="I116" s="16">
        <v>5</v>
      </c>
      <c r="J116" s="16">
        <v>288</v>
      </c>
      <c r="K116" s="16">
        <f t="shared" si="3"/>
        <v>1.9788397555813146</v>
      </c>
      <c r="L116" s="17">
        <v>0.1595126894362301</v>
      </c>
      <c r="M116" s="15" t="s">
        <v>189</v>
      </c>
      <c r="N116" s="16">
        <f t="shared" si="4"/>
        <v>5.965521518045393</v>
      </c>
      <c r="O116" s="16">
        <v>2</v>
      </c>
      <c r="P116" s="16">
        <v>185</v>
      </c>
      <c r="Q116" s="16">
        <f t="shared" si="5"/>
        <v>2.6360412685651435</v>
      </c>
      <c r="R116" s="17">
        <v>0.10446355281758424</v>
      </c>
    </row>
    <row r="117" spans="1:18" ht="23.25" thickBot="1">
      <c r="A117" s="19"/>
      <c r="B117" s="20"/>
      <c r="C117" s="20"/>
      <c r="D117" s="20"/>
      <c r="E117" s="20"/>
      <c r="F117" s="21"/>
      <c r="G117" s="19"/>
      <c r="H117" s="20"/>
      <c r="I117" s="20"/>
      <c r="J117" s="20"/>
      <c r="K117" s="20"/>
      <c r="L117" s="21"/>
      <c r="M117" s="19" t="s">
        <v>27</v>
      </c>
      <c r="N117" s="20">
        <f t="shared" si="4"/>
        <v>2.773161354334615</v>
      </c>
      <c r="O117" s="20">
        <v>4</v>
      </c>
      <c r="P117" s="20">
        <v>86</v>
      </c>
      <c r="Q117" s="20">
        <f t="shared" si="5"/>
        <v>0.5427499053185146</v>
      </c>
      <c r="R117" s="21">
        <v>0.4612953057951771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4" sqref="A4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207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12.75">
      <c r="A4" s="11" t="s">
        <v>208</v>
      </c>
      <c r="B4" s="12">
        <f>(176/8063)*D4</f>
        <v>160.50204638472033</v>
      </c>
      <c r="C4" s="12">
        <v>154</v>
      </c>
      <c r="D4" s="12">
        <v>7353</v>
      </c>
      <c r="E4" s="12">
        <f>(C4-B4)^2/B4</f>
        <v>0.2634022938730544</v>
      </c>
      <c r="F4" s="13">
        <v>0.6077923092768603</v>
      </c>
      <c r="G4" s="25" t="s">
        <v>209</v>
      </c>
      <c r="H4" s="26">
        <f>(176/8063)*J4</f>
        <v>41.27694406548431</v>
      </c>
      <c r="I4" s="26">
        <v>22</v>
      </c>
      <c r="J4" s="26">
        <v>1891</v>
      </c>
      <c r="K4" s="26">
        <f>(I4-H4)^2/H4</f>
        <v>9.002618311914768</v>
      </c>
      <c r="L4" s="27">
        <v>0.0026959308877978483</v>
      </c>
      <c r="M4" s="53" t="s">
        <v>62</v>
      </c>
      <c r="N4" s="26">
        <f>(176/8063)*P4</f>
        <v>31.978171896316507</v>
      </c>
      <c r="O4" s="26">
        <v>17</v>
      </c>
      <c r="P4" s="26">
        <v>1465</v>
      </c>
      <c r="Q4" s="26">
        <f>(O4-N4)^2/N4</f>
        <v>7.015586572084425</v>
      </c>
      <c r="R4" s="27">
        <v>0.008080315676508798</v>
      </c>
    </row>
    <row r="5" spans="1:18" ht="12.7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37" t="s">
        <v>63</v>
      </c>
      <c r="N5" s="32">
        <f aca="true" t="shared" si="0" ref="N5:N68">(176/8063)*P5</f>
        <v>8.207366984993179</v>
      </c>
      <c r="O5" s="32">
        <v>2</v>
      </c>
      <c r="P5" s="32">
        <v>376</v>
      </c>
      <c r="Q5" s="32">
        <f aca="true" t="shared" si="1" ref="Q5:Q68">(O5-N5)^2/N5</f>
        <v>4.694734006269774</v>
      </c>
      <c r="R5" s="33">
        <v>0.030255181606789305</v>
      </c>
    </row>
    <row r="6" spans="1:18" ht="12.7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8" t="s">
        <v>61</v>
      </c>
      <c r="N6" s="16">
        <f t="shared" si="0"/>
        <v>12.223738062755798</v>
      </c>
      <c r="O6" s="16">
        <v>8</v>
      </c>
      <c r="P6" s="16">
        <v>560</v>
      </c>
      <c r="Q6" s="16">
        <f t="shared" si="1"/>
        <v>1.4594523484700839</v>
      </c>
      <c r="R6" s="17">
        <v>0.22701727800437155</v>
      </c>
    </row>
    <row r="7" spans="1:18" ht="22.5">
      <c r="A7" s="15"/>
      <c r="B7" s="16"/>
      <c r="C7" s="16"/>
      <c r="D7" s="16"/>
      <c r="E7" s="16"/>
      <c r="F7" s="17"/>
      <c r="G7" s="15" t="s">
        <v>48</v>
      </c>
      <c r="H7" s="16">
        <f>(176/8063)*J7</f>
        <v>148.84583901773533</v>
      </c>
      <c r="I7" s="16">
        <v>149</v>
      </c>
      <c r="J7" s="16">
        <v>6819</v>
      </c>
      <c r="K7" s="16">
        <f>(I7-H7)^2/H7</f>
        <v>0.00015966592421825338</v>
      </c>
      <c r="L7" s="17">
        <v>0.9899182777788403</v>
      </c>
      <c r="M7" s="18" t="s">
        <v>49</v>
      </c>
      <c r="N7" s="16">
        <f t="shared" si="0"/>
        <v>111.65075034106412</v>
      </c>
      <c r="O7" s="16">
        <v>115</v>
      </c>
      <c r="P7" s="16">
        <v>5115</v>
      </c>
      <c r="Q7" s="16">
        <f t="shared" si="1"/>
        <v>0.10046930489598682</v>
      </c>
      <c r="R7" s="17">
        <v>0.7512671749522333</v>
      </c>
    </row>
    <row r="8" spans="1:18" ht="12.7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8" t="s">
        <v>53</v>
      </c>
      <c r="N8" s="16">
        <f t="shared" si="0"/>
        <v>6.766712141882674</v>
      </c>
      <c r="O8" s="16">
        <v>7</v>
      </c>
      <c r="P8" s="16">
        <v>310</v>
      </c>
      <c r="Q8" s="16">
        <f t="shared" si="1"/>
        <v>0.008042787043964284</v>
      </c>
      <c r="R8" s="17">
        <v>0.9285402486258229</v>
      </c>
    </row>
    <row r="9" spans="1:18" ht="22.5">
      <c r="A9" s="15"/>
      <c r="B9" s="16"/>
      <c r="C9" s="16"/>
      <c r="D9" s="16"/>
      <c r="E9" s="16"/>
      <c r="F9" s="17"/>
      <c r="G9" s="15"/>
      <c r="H9" s="16"/>
      <c r="I9" s="16"/>
      <c r="J9" s="16"/>
      <c r="K9" s="16"/>
      <c r="L9" s="17"/>
      <c r="M9" s="37" t="s">
        <v>38</v>
      </c>
      <c r="N9" s="32">
        <f t="shared" si="0"/>
        <v>32.50204638472033</v>
      </c>
      <c r="O9" s="32">
        <v>15</v>
      </c>
      <c r="P9" s="32">
        <v>1489</v>
      </c>
      <c r="Q9" s="32">
        <f t="shared" si="1"/>
        <v>9.424687418971505</v>
      </c>
      <c r="R9" s="33">
        <v>0.0021408358687030615</v>
      </c>
    </row>
    <row r="10" spans="1:18" ht="12.7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37" t="s">
        <v>52</v>
      </c>
      <c r="N10" s="32">
        <f t="shared" si="0"/>
        <v>7.661664392905866</v>
      </c>
      <c r="O10" s="32">
        <v>2</v>
      </c>
      <c r="P10" s="32">
        <v>351</v>
      </c>
      <c r="Q10" s="32">
        <f t="shared" si="1"/>
        <v>4.183744164985638</v>
      </c>
      <c r="R10" s="33">
        <v>0.040813440225443864</v>
      </c>
    </row>
    <row r="11" spans="1:18" ht="12.7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34" t="s">
        <v>51</v>
      </c>
      <c r="N11" s="35">
        <f t="shared" si="0"/>
        <v>42.82673942701228</v>
      </c>
      <c r="O11" s="35">
        <v>60</v>
      </c>
      <c r="P11" s="35">
        <v>1962</v>
      </c>
      <c r="Q11" s="35">
        <f t="shared" si="1"/>
        <v>6.8863724545352145</v>
      </c>
      <c r="R11" s="36">
        <v>0.0086855352346068</v>
      </c>
    </row>
    <row r="12" spans="1:18" ht="22.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37" t="s">
        <v>50</v>
      </c>
      <c r="N12" s="32">
        <f t="shared" si="0"/>
        <v>35.01227830832197</v>
      </c>
      <c r="O12" s="32">
        <v>15</v>
      </c>
      <c r="P12" s="32">
        <v>1604</v>
      </c>
      <c r="Q12" s="32">
        <f t="shared" si="1"/>
        <v>11.438595328272092</v>
      </c>
      <c r="R12" s="33">
        <v>0.0007193415022935801</v>
      </c>
    </row>
    <row r="13" spans="1:18" ht="12.7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8" t="s">
        <v>15</v>
      </c>
      <c r="N13" s="16">
        <f t="shared" si="0"/>
        <v>1.2005457025920874</v>
      </c>
      <c r="O13" s="16">
        <v>2</v>
      </c>
      <c r="P13" s="16">
        <v>55</v>
      </c>
      <c r="Q13" s="16">
        <f t="shared" si="1"/>
        <v>0.532363884410269</v>
      </c>
      <c r="R13" s="17">
        <v>0.46561472562324546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8" t="s">
        <v>59</v>
      </c>
      <c r="N14" s="16">
        <f t="shared" si="0"/>
        <v>1.7899045020463846</v>
      </c>
      <c r="O14" s="16">
        <v>3</v>
      </c>
      <c r="P14" s="16">
        <v>82</v>
      </c>
      <c r="Q14" s="16">
        <f t="shared" si="1"/>
        <v>0.81810572155858</v>
      </c>
      <c r="R14" s="17">
        <v>0.3657345909211046</v>
      </c>
    </row>
    <row r="15" spans="1:18" ht="22.5">
      <c r="A15" s="15"/>
      <c r="B15" s="16"/>
      <c r="C15" s="16"/>
      <c r="D15" s="16"/>
      <c r="E15" s="16"/>
      <c r="F15" s="17"/>
      <c r="G15" s="31" t="s">
        <v>40</v>
      </c>
      <c r="H15" s="32">
        <f>(176/8063)*J15</f>
        <v>34.57571623465211</v>
      </c>
      <c r="I15" s="32">
        <v>16</v>
      </c>
      <c r="J15" s="32">
        <v>1584</v>
      </c>
      <c r="K15" s="32">
        <f>(I15-H15)^2/H15</f>
        <v>9.979756638692518</v>
      </c>
      <c r="L15" s="33">
        <v>0.0015827060128195125</v>
      </c>
      <c r="M15" s="18" t="s">
        <v>41</v>
      </c>
      <c r="N15" s="16">
        <f t="shared" si="0"/>
        <v>5.282401091405184</v>
      </c>
      <c r="O15" s="16">
        <v>5</v>
      </c>
      <c r="P15" s="16">
        <v>242</v>
      </c>
      <c r="Q15" s="16">
        <f t="shared" si="1"/>
        <v>0.015097372396919695</v>
      </c>
      <c r="R15" s="17">
        <v>0.9022089622789913</v>
      </c>
    </row>
    <row r="16" spans="1:18" ht="22.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37" t="s">
        <v>38</v>
      </c>
      <c r="N16" s="32">
        <f t="shared" si="0"/>
        <v>32.50204638472033</v>
      </c>
      <c r="O16" s="32">
        <v>15</v>
      </c>
      <c r="P16" s="32">
        <v>1489</v>
      </c>
      <c r="Q16" s="32">
        <f t="shared" si="1"/>
        <v>9.424687418971505</v>
      </c>
      <c r="R16" s="33">
        <v>0.0021408358687030615</v>
      </c>
    </row>
    <row r="17" spans="1:18" ht="23.25" thickBot="1">
      <c r="A17" s="19"/>
      <c r="B17" s="20"/>
      <c r="C17" s="20"/>
      <c r="D17" s="20"/>
      <c r="E17" s="20"/>
      <c r="F17" s="21"/>
      <c r="G17" s="19"/>
      <c r="H17" s="20"/>
      <c r="I17" s="20"/>
      <c r="J17" s="20"/>
      <c r="K17" s="20"/>
      <c r="L17" s="21"/>
      <c r="M17" s="39" t="s">
        <v>34</v>
      </c>
      <c r="N17" s="20">
        <f t="shared" si="0"/>
        <v>6.766712141882674</v>
      </c>
      <c r="O17" s="20">
        <v>2</v>
      </c>
      <c r="P17" s="20">
        <v>310</v>
      </c>
      <c r="Q17" s="20">
        <f t="shared" si="1"/>
        <v>3.3578411741407383</v>
      </c>
      <c r="R17" s="21">
        <v>0.06688569741120665</v>
      </c>
    </row>
    <row r="18" spans="1:18" ht="22.5">
      <c r="A18" s="25" t="s">
        <v>210</v>
      </c>
      <c r="B18" s="26">
        <f>(176/8063)*D18</f>
        <v>37.47885402455662</v>
      </c>
      <c r="C18" s="26">
        <v>17</v>
      </c>
      <c r="D18" s="26">
        <v>1717</v>
      </c>
      <c r="E18" s="26">
        <f>(C18-B18)^2/B18</f>
        <v>11.189868876041766</v>
      </c>
      <c r="F18" s="27">
        <v>0.0008224515684016609</v>
      </c>
      <c r="G18" s="11" t="s">
        <v>44</v>
      </c>
      <c r="H18" s="12">
        <f>(176/8063)*J18</f>
        <v>5.849931787175989</v>
      </c>
      <c r="I18" s="12">
        <v>5</v>
      </c>
      <c r="J18" s="12">
        <v>268</v>
      </c>
      <c r="K18" s="12">
        <f>(I18-H18)^2/H18</f>
        <v>0.12348589165360101</v>
      </c>
      <c r="L18" s="13">
        <v>0.7252840857296425</v>
      </c>
      <c r="M18" s="14" t="s">
        <v>41</v>
      </c>
      <c r="N18" s="12">
        <f t="shared" si="0"/>
        <v>5.282401091405184</v>
      </c>
      <c r="O18" s="12">
        <v>5</v>
      </c>
      <c r="P18" s="12">
        <v>242</v>
      </c>
      <c r="Q18" s="12">
        <f t="shared" si="1"/>
        <v>0.015097372396919695</v>
      </c>
      <c r="R18" s="13">
        <v>0.9022089622789913</v>
      </c>
    </row>
    <row r="19" spans="1:18" ht="22.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8" t="s">
        <v>39</v>
      </c>
      <c r="N19" s="16">
        <f t="shared" si="0"/>
        <v>4.845839017735334</v>
      </c>
      <c r="O19" s="16">
        <v>5</v>
      </c>
      <c r="P19" s="16">
        <v>222</v>
      </c>
      <c r="Q19" s="16">
        <f t="shared" si="1"/>
        <v>0.004904333050649582</v>
      </c>
      <c r="R19" s="17">
        <v>0.9441690310095046</v>
      </c>
    </row>
    <row r="20" spans="1:18" ht="22.5">
      <c r="A20" s="15"/>
      <c r="B20" s="16"/>
      <c r="C20" s="16"/>
      <c r="D20" s="16"/>
      <c r="E20" s="16"/>
      <c r="F20" s="17"/>
      <c r="G20" s="31" t="s">
        <v>40</v>
      </c>
      <c r="H20" s="32">
        <f>(176/8063)*J20</f>
        <v>34.57571623465211</v>
      </c>
      <c r="I20" s="32">
        <v>16</v>
      </c>
      <c r="J20" s="32">
        <v>1584</v>
      </c>
      <c r="K20" s="32">
        <f>(I20-H20)^2/H20</f>
        <v>9.979756638692518</v>
      </c>
      <c r="L20" s="33">
        <v>0.0015827060128195125</v>
      </c>
      <c r="M20" s="18" t="s">
        <v>41</v>
      </c>
      <c r="N20" s="16">
        <f t="shared" si="0"/>
        <v>5.282401091405184</v>
      </c>
      <c r="O20" s="16">
        <v>5</v>
      </c>
      <c r="P20" s="16">
        <v>242</v>
      </c>
      <c r="Q20" s="16">
        <f t="shared" si="1"/>
        <v>0.015097372396919695</v>
      </c>
      <c r="R20" s="17">
        <v>0.9022089622789913</v>
      </c>
    </row>
    <row r="21" spans="1:18" ht="22.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37" t="s">
        <v>38</v>
      </c>
      <c r="N21" s="32">
        <f t="shared" si="0"/>
        <v>32.50204638472033</v>
      </c>
      <c r="O21" s="32">
        <v>15</v>
      </c>
      <c r="P21" s="32">
        <v>1489</v>
      </c>
      <c r="Q21" s="32">
        <f t="shared" si="1"/>
        <v>9.424687418971505</v>
      </c>
      <c r="R21" s="33">
        <v>0.0021408358687030615</v>
      </c>
    </row>
    <row r="22" spans="1:18" ht="22.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8" t="s">
        <v>34</v>
      </c>
      <c r="N22" s="16">
        <f t="shared" si="0"/>
        <v>6.766712141882674</v>
      </c>
      <c r="O22" s="16">
        <v>2</v>
      </c>
      <c r="P22" s="16">
        <v>310</v>
      </c>
      <c r="Q22" s="16">
        <f t="shared" si="1"/>
        <v>3.3578411741407383</v>
      </c>
      <c r="R22" s="17">
        <v>0.06688569741120665</v>
      </c>
    </row>
    <row r="23" spans="1:18" ht="22.5">
      <c r="A23" s="15"/>
      <c r="B23" s="16"/>
      <c r="C23" s="16"/>
      <c r="D23" s="16"/>
      <c r="E23" s="16"/>
      <c r="F23" s="17"/>
      <c r="G23" s="31" t="s">
        <v>35</v>
      </c>
      <c r="H23" s="32">
        <f>(176/8063)*J23</f>
        <v>33.52796725784447</v>
      </c>
      <c r="I23" s="32">
        <v>16</v>
      </c>
      <c r="J23" s="32">
        <v>1536</v>
      </c>
      <c r="K23" s="32">
        <f>(I23-H23)^2/H23</f>
        <v>9.163383924511141</v>
      </c>
      <c r="L23" s="33">
        <v>0.002469055793939634</v>
      </c>
      <c r="M23" s="37" t="s">
        <v>38</v>
      </c>
      <c r="N23" s="32">
        <f t="shared" si="0"/>
        <v>32.50204638472033</v>
      </c>
      <c r="O23" s="32">
        <v>15</v>
      </c>
      <c r="P23" s="32">
        <v>1489</v>
      </c>
      <c r="Q23" s="32">
        <f t="shared" si="1"/>
        <v>9.424687418971505</v>
      </c>
      <c r="R23" s="33">
        <v>0.0021408358687030615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37" t="s">
        <v>37</v>
      </c>
      <c r="N24" s="32">
        <f t="shared" si="0"/>
        <v>26.06275579809004</v>
      </c>
      <c r="O24" s="32">
        <v>9</v>
      </c>
      <c r="P24" s="32">
        <v>1194</v>
      </c>
      <c r="Q24" s="32">
        <f t="shared" si="1"/>
        <v>11.170638963919187</v>
      </c>
      <c r="R24" s="33">
        <v>0.0008310200216250507</v>
      </c>
    </row>
    <row r="25" spans="1:18" ht="22.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33</v>
      </c>
      <c r="N25" s="16">
        <f t="shared" si="0"/>
        <v>5.762619372442019</v>
      </c>
      <c r="O25" s="16">
        <v>2</v>
      </c>
      <c r="P25" s="16">
        <v>264</v>
      </c>
      <c r="Q25" s="16">
        <f t="shared" si="1"/>
        <v>2.456748160320807</v>
      </c>
      <c r="R25" s="17">
        <v>0.11702082158336147</v>
      </c>
    </row>
    <row r="26" spans="1:18" ht="22.5">
      <c r="A26" s="15"/>
      <c r="B26" s="16"/>
      <c r="C26" s="16"/>
      <c r="D26" s="16"/>
      <c r="E26" s="16"/>
      <c r="F26" s="17"/>
      <c r="G26" s="31" t="s">
        <v>32</v>
      </c>
      <c r="H26" s="32">
        <f>(176/8063)*J26</f>
        <v>7.465211459754434</v>
      </c>
      <c r="I26" s="32">
        <v>2</v>
      </c>
      <c r="J26" s="32">
        <v>342</v>
      </c>
      <c r="K26" s="32">
        <f>(I26-H26)^2/H26</f>
        <v>4.001030173204726</v>
      </c>
      <c r="L26" s="33">
        <v>0.04547246282916373</v>
      </c>
      <c r="M26" s="18" t="s">
        <v>34</v>
      </c>
      <c r="N26" s="16">
        <f t="shared" si="0"/>
        <v>6.766712141882674</v>
      </c>
      <c r="O26" s="16">
        <v>2</v>
      </c>
      <c r="P26" s="16">
        <v>310</v>
      </c>
      <c r="Q26" s="16">
        <f t="shared" si="1"/>
        <v>3.3578411741407383</v>
      </c>
      <c r="R26" s="17">
        <v>0.06688569741120665</v>
      </c>
    </row>
    <row r="27" spans="1:18" ht="23.25" thickBot="1">
      <c r="A27" s="19"/>
      <c r="B27" s="20"/>
      <c r="C27" s="20"/>
      <c r="D27" s="20"/>
      <c r="E27" s="20"/>
      <c r="F27" s="21"/>
      <c r="G27" s="19"/>
      <c r="H27" s="20"/>
      <c r="I27" s="20"/>
      <c r="J27" s="20"/>
      <c r="K27" s="20"/>
      <c r="L27" s="21"/>
      <c r="M27" s="39" t="s">
        <v>33</v>
      </c>
      <c r="N27" s="20">
        <f t="shared" si="0"/>
        <v>5.762619372442019</v>
      </c>
      <c r="O27" s="20">
        <v>2</v>
      </c>
      <c r="P27" s="20">
        <v>264</v>
      </c>
      <c r="Q27" s="20">
        <f t="shared" si="1"/>
        <v>2.456748160320807</v>
      </c>
      <c r="R27" s="21">
        <v>0.11702082158336147</v>
      </c>
    </row>
    <row r="28" spans="1:18" ht="22.5">
      <c r="A28" s="11" t="s">
        <v>160</v>
      </c>
      <c r="B28" s="12">
        <f>(176/8063)*D28</f>
        <v>162.99045020463848</v>
      </c>
      <c r="C28" s="12">
        <v>166</v>
      </c>
      <c r="D28" s="12">
        <v>7467</v>
      </c>
      <c r="E28" s="12">
        <f>(C28-B28)^2/B28</f>
        <v>0.055570065358975365</v>
      </c>
      <c r="F28" s="13">
        <v>0.8136398319661201</v>
      </c>
      <c r="G28" s="11" t="s">
        <v>72</v>
      </c>
      <c r="H28" s="12">
        <f>(176/8063)*J28</f>
        <v>120.62210095497953</v>
      </c>
      <c r="I28" s="12">
        <v>130</v>
      </c>
      <c r="J28" s="12">
        <v>5526</v>
      </c>
      <c r="K28" s="12">
        <f>(I28-H28)^2/H28</f>
        <v>0.7290951641724434</v>
      </c>
      <c r="L28" s="13">
        <v>0.39317663835763617</v>
      </c>
      <c r="M28" s="14" t="s">
        <v>77</v>
      </c>
      <c r="N28" s="12">
        <f t="shared" si="0"/>
        <v>8.927694406548431</v>
      </c>
      <c r="O28" s="12">
        <v>11</v>
      </c>
      <c r="P28" s="12">
        <v>409</v>
      </c>
      <c r="Q28" s="12">
        <f t="shared" si="1"/>
        <v>0.4810257023919518</v>
      </c>
      <c r="R28" s="13">
        <v>0.48795808276513886</v>
      </c>
    </row>
    <row r="29" spans="1:18" ht="12.7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8" t="s">
        <v>76</v>
      </c>
      <c r="N29" s="16">
        <f t="shared" si="0"/>
        <v>21.5225102319236</v>
      </c>
      <c r="O29" s="16">
        <v>14</v>
      </c>
      <c r="P29" s="16">
        <v>986</v>
      </c>
      <c r="Q29" s="16">
        <f t="shared" si="1"/>
        <v>2.6292546538302948</v>
      </c>
      <c r="R29" s="17">
        <v>0.10491095191085664</v>
      </c>
    </row>
    <row r="30" spans="1:18" ht="12.7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34" t="s">
        <v>78</v>
      </c>
      <c r="N30" s="35">
        <f t="shared" si="0"/>
        <v>1.4843110504774897</v>
      </c>
      <c r="O30" s="35">
        <v>5</v>
      </c>
      <c r="P30" s="35">
        <v>68</v>
      </c>
      <c r="Q30" s="35">
        <f t="shared" si="1"/>
        <v>8.327141932830433</v>
      </c>
      <c r="R30" s="36">
        <v>0.00390570581860894</v>
      </c>
    </row>
    <row r="31" spans="1:18" ht="12.7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8" t="s">
        <v>49</v>
      </c>
      <c r="N31" s="16">
        <f t="shared" si="0"/>
        <v>111.65075034106412</v>
      </c>
      <c r="O31" s="16">
        <v>115</v>
      </c>
      <c r="P31" s="16">
        <v>5115</v>
      </c>
      <c r="Q31" s="16">
        <f t="shared" si="1"/>
        <v>0.10046930489598682</v>
      </c>
      <c r="R31" s="17">
        <v>0.7512671749522333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8" t="s">
        <v>74</v>
      </c>
      <c r="N32" s="16">
        <f t="shared" si="0"/>
        <v>108.92223738062756</v>
      </c>
      <c r="O32" s="16">
        <v>103</v>
      </c>
      <c r="P32" s="16">
        <v>4990</v>
      </c>
      <c r="Q32" s="16">
        <f t="shared" si="1"/>
        <v>0.32199940467565485</v>
      </c>
      <c r="R32" s="17">
        <v>0.5704085461149591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37" t="s">
        <v>37</v>
      </c>
      <c r="N33" s="32">
        <f t="shared" si="0"/>
        <v>26.06275579809004</v>
      </c>
      <c r="O33" s="32">
        <v>9</v>
      </c>
      <c r="P33" s="32">
        <v>1194</v>
      </c>
      <c r="Q33" s="32">
        <f t="shared" si="1"/>
        <v>11.170638963919187</v>
      </c>
      <c r="R33" s="33">
        <v>0.0008310200216250507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8" t="s">
        <v>73</v>
      </c>
      <c r="N34" s="16">
        <f t="shared" si="0"/>
        <v>74.52114597544339</v>
      </c>
      <c r="O34" s="16">
        <v>61</v>
      </c>
      <c r="P34" s="16">
        <v>3414</v>
      </c>
      <c r="Q34" s="16">
        <f t="shared" si="1"/>
        <v>2.4532820328540472</v>
      </c>
      <c r="R34" s="17">
        <v>0.11727942116898293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8" t="s">
        <v>75</v>
      </c>
      <c r="N35" s="16">
        <f t="shared" si="0"/>
        <v>7.683492496589359</v>
      </c>
      <c r="O35" s="16">
        <v>13</v>
      </c>
      <c r="P35" s="16">
        <v>352</v>
      </c>
      <c r="Q35" s="16">
        <f t="shared" si="1"/>
        <v>3.678698462498449</v>
      </c>
      <c r="R35" s="17">
        <v>0.055111855312893976</v>
      </c>
    </row>
    <row r="36" spans="1:18" ht="12.75">
      <c r="A36" s="15"/>
      <c r="B36" s="16"/>
      <c r="C36" s="16"/>
      <c r="D36" s="16"/>
      <c r="E36" s="16"/>
      <c r="F36" s="17"/>
      <c r="G36" s="15" t="s">
        <v>81</v>
      </c>
      <c r="H36" s="16">
        <f>(176/8063)*J36</f>
        <v>50.99045020463847</v>
      </c>
      <c r="I36" s="16">
        <v>63</v>
      </c>
      <c r="J36" s="16">
        <v>2336</v>
      </c>
      <c r="K36" s="16">
        <f>(I36-H36)^2/H36</f>
        <v>2.828554870734363</v>
      </c>
      <c r="L36" s="17">
        <v>0.09260165261335329</v>
      </c>
      <c r="M36" s="37" t="s">
        <v>82</v>
      </c>
      <c r="N36" s="32">
        <f t="shared" si="0"/>
        <v>7.661664392905866</v>
      </c>
      <c r="O36" s="32">
        <v>2</v>
      </c>
      <c r="P36" s="32">
        <v>351</v>
      </c>
      <c r="Q36" s="32">
        <f t="shared" si="1"/>
        <v>4.183744164985638</v>
      </c>
      <c r="R36" s="33">
        <v>0.040813440225443864</v>
      </c>
    </row>
    <row r="37" spans="1:18" ht="12.7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8" t="s">
        <v>84</v>
      </c>
      <c r="N37" s="16">
        <f t="shared" si="0"/>
        <v>49.30968622100955</v>
      </c>
      <c r="O37" s="16">
        <v>63</v>
      </c>
      <c r="P37" s="16">
        <v>2259</v>
      </c>
      <c r="Q37" s="16">
        <f t="shared" si="1"/>
        <v>3.8009710815673188</v>
      </c>
      <c r="R37" s="17">
        <v>0.05122286746388083</v>
      </c>
    </row>
    <row r="38" spans="1:18" ht="12.7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8" t="s">
        <v>83</v>
      </c>
      <c r="N38" s="16">
        <f t="shared" si="0"/>
        <v>15.105047748976808</v>
      </c>
      <c r="O38" s="16">
        <v>8</v>
      </c>
      <c r="P38" s="16">
        <v>692</v>
      </c>
      <c r="Q38" s="16">
        <f t="shared" si="1"/>
        <v>3.3420419686299874</v>
      </c>
      <c r="R38" s="17">
        <v>0.06753075460007651</v>
      </c>
    </row>
    <row r="39" spans="1:18" ht="12.7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37" t="s">
        <v>85</v>
      </c>
      <c r="N39" s="32">
        <f t="shared" si="0"/>
        <v>13.46793997271487</v>
      </c>
      <c r="O39" s="32">
        <v>6</v>
      </c>
      <c r="P39" s="32">
        <v>617</v>
      </c>
      <c r="Q39" s="32">
        <f t="shared" si="1"/>
        <v>4.140954559424756</v>
      </c>
      <c r="R39" s="33">
        <v>0.04185755948362324</v>
      </c>
    </row>
    <row r="40" spans="1:18" ht="22.5">
      <c r="A40" s="15"/>
      <c r="B40" s="16"/>
      <c r="C40" s="16"/>
      <c r="D40" s="16"/>
      <c r="E40" s="16"/>
      <c r="F40" s="17"/>
      <c r="G40" s="15" t="s">
        <v>48</v>
      </c>
      <c r="H40" s="16">
        <f>(176/8063)*J40</f>
        <v>148.84583901773533</v>
      </c>
      <c r="I40" s="16">
        <v>149</v>
      </c>
      <c r="J40" s="16">
        <v>6819</v>
      </c>
      <c r="K40" s="16">
        <f>(I40-H40)^2/H40</f>
        <v>0.00015966592421825338</v>
      </c>
      <c r="L40" s="17">
        <v>0.9899182777788403</v>
      </c>
      <c r="M40" s="18" t="s">
        <v>49</v>
      </c>
      <c r="N40" s="16">
        <f t="shared" si="0"/>
        <v>111.65075034106412</v>
      </c>
      <c r="O40" s="16">
        <v>115</v>
      </c>
      <c r="P40" s="16">
        <v>5115</v>
      </c>
      <c r="Q40" s="16">
        <f t="shared" si="1"/>
        <v>0.10046930489598682</v>
      </c>
      <c r="R40" s="17">
        <v>0.7512671749522333</v>
      </c>
    </row>
    <row r="41" spans="1:18" ht="12.7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8" t="s">
        <v>53</v>
      </c>
      <c r="N41" s="16">
        <f t="shared" si="0"/>
        <v>6.766712141882674</v>
      </c>
      <c r="O41" s="16">
        <v>7</v>
      </c>
      <c r="P41" s="16">
        <v>310</v>
      </c>
      <c r="Q41" s="16">
        <f t="shared" si="1"/>
        <v>0.008042787043964284</v>
      </c>
      <c r="R41" s="17">
        <v>0.9285402486258229</v>
      </c>
    </row>
    <row r="42" spans="1:18" ht="22.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37" t="s">
        <v>38</v>
      </c>
      <c r="N42" s="32">
        <f t="shared" si="0"/>
        <v>32.50204638472033</v>
      </c>
      <c r="O42" s="32">
        <v>15</v>
      </c>
      <c r="P42" s="32">
        <v>1489</v>
      </c>
      <c r="Q42" s="32">
        <f t="shared" si="1"/>
        <v>9.424687418971505</v>
      </c>
      <c r="R42" s="33">
        <v>0.0021408358687030615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37" t="s">
        <v>52</v>
      </c>
      <c r="N43" s="32">
        <f t="shared" si="0"/>
        <v>7.661664392905866</v>
      </c>
      <c r="O43" s="32">
        <v>2</v>
      </c>
      <c r="P43" s="32">
        <v>351</v>
      </c>
      <c r="Q43" s="32">
        <f t="shared" si="1"/>
        <v>4.183744164985638</v>
      </c>
      <c r="R43" s="33">
        <v>0.040813440225443864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34" t="s">
        <v>51</v>
      </c>
      <c r="N44" s="35">
        <f t="shared" si="0"/>
        <v>42.82673942701228</v>
      </c>
      <c r="O44" s="35">
        <v>60</v>
      </c>
      <c r="P44" s="35">
        <v>1962</v>
      </c>
      <c r="Q44" s="35">
        <f t="shared" si="1"/>
        <v>6.8863724545352145</v>
      </c>
      <c r="R44" s="36">
        <v>0.0086855352346068</v>
      </c>
    </row>
    <row r="45" spans="1:18" ht="22.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37" t="s">
        <v>50</v>
      </c>
      <c r="N45" s="32">
        <f t="shared" si="0"/>
        <v>35.01227830832197</v>
      </c>
      <c r="O45" s="32">
        <v>15</v>
      </c>
      <c r="P45" s="32">
        <v>1604</v>
      </c>
      <c r="Q45" s="32">
        <f t="shared" si="1"/>
        <v>11.438595328272092</v>
      </c>
      <c r="R45" s="33">
        <v>0.0007193415022935801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8" t="s">
        <v>15</v>
      </c>
      <c r="N46" s="16">
        <f t="shared" si="0"/>
        <v>1.2005457025920874</v>
      </c>
      <c r="O46" s="16">
        <v>2</v>
      </c>
      <c r="P46" s="16">
        <v>55</v>
      </c>
      <c r="Q46" s="16">
        <f t="shared" si="1"/>
        <v>0.532363884410269</v>
      </c>
      <c r="R46" s="17">
        <v>0.46561472562324546</v>
      </c>
    </row>
    <row r="47" spans="1:18" ht="12.7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8" t="s">
        <v>59</v>
      </c>
      <c r="N47" s="16">
        <f t="shared" si="0"/>
        <v>1.7899045020463846</v>
      </c>
      <c r="O47" s="16">
        <v>3</v>
      </c>
      <c r="P47" s="16">
        <v>82</v>
      </c>
      <c r="Q47" s="16">
        <f t="shared" si="1"/>
        <v>0.81810572155858</v>
      </c>
      <c r="R47" s="17">
        <v>0.3657345909211046</v>
      </c>
    </row>
    <row r="48" spans="1:18" ht="12.75">
      <c r="A48" s="15"/>
      <c r="B48" s="16"/>
      <c r="C48" s="16"/>
      <c r="D48" s="16"/>
      <c r="E48" s="16"/>
      <c r="F48" s="17"/>
      <c r="G48" s="15" t="s">
        <v>89</v>
      </c>
      <c r="H48" s="16">
        <f>(176/8063)*J48</f>
        <v>2.00818553888131</v>
      </c>
      <c r="I48" s="16">
        <v>3</v>
      </c>
      <c r="J48" s="16">
        <v>92</v>
      </c>
      <c r="K48" s="16">
        <f>(I48-H48)^2/H48</f>
        <v>0.48984314757696157</v>
      </c>
      <c r="L48" s="17">
        <v>0.4839972808674483</v>
      </c>
      <c r="M48" s="18" t="s">
        <v>59</v>
      </c>
      <c r="N48" s="16">
        <f t="shared" si="0"/>
        <v>1.7899045020463846</v>
      </c>
      <c r="O48" s="16">
        <v>3</v>
      </c>
      <c r="P48" s="16">
        <v>82</v>
      </c>
      <c r="Q48" s="16">
        <f t="shared" si="1"/>
        <v>0.81810572155858</v>
      </c>
      <c r="R48" s="17">
        <v>0.3657345909211046</v>
      </c>
    </row>
    <row r="49" spans="1:18" ht="22.5">
      <c r="A49" s="15"/>
      <c r="B49" s="16"/>
      <c r="C49" s="16"/>
      <c r="D49" s="16"/>
      <c r="E49" s="16"/>
      <c r="F49" s="17"/>
      <c r="G49" s="31" t="s">
        <v>35</v>
      </c>
      <c r="H49" s="32">
        <f>(176/8063)*J49</f>
        <v>33.52796725784447</v>
      </c>
      <c r="I49" s="32">
        <v>16</v>
      </c>
      <c r="J49" s="32">
        <v>1536</v>
      </c>
      <c r="K49" s="32">
        <f>(I49-H49)^2/H49</f>
        <v>9.163383924511141</v>
      </c>
      <c r="L49" s="33">
        <v>0.002469055793939634</v>
      </c>
      <c r="M49" s="18" t="s">
        <v>39</v>
      </c>
      <c r="N49" s="16">
        <f t="shared" si="0"/>
        <v>4.845839017735334</v>
      </c>
      <c r="O49" s="16">
        <v>5</v>
      </c>
      <c r="P49" s="16">
        <v>222</v>
      </c>
      <c r="Q49" s="16">
        <f t="shared" si="1"/>
        <v>0.004904333050649582</v>
      </c>
      <c r="R49" s="17">
        <v>0.9441690310095046</v>
      </c>
    </row>
    <row r="50" spans="1:18" ht="22.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37" t="s">
        <v>38</v>
      </c>
      <c r="N50" s="32">
        <f t="shared" si="0"/>
        <v>32.50204638472033</v>
      </c>
      <c r="O50" s="32">
        <v>15</v>
      </c>
      <c r="P50" s="32">
        <v>1489</v>
      </c>
      <c r="Q50" s="32">
        <f t="shared" si="1"/>
        <v>9.424687418971505</v>
      </c>
      <c r="R50" s="33">
        <v>0.0021408358687030615</v>
      </c>
    </row>
    <row r="51" spans="1:18" ht="22.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8" t="s">
        <v>33</v>
      </c>
      <c r="N51" s="16">
        <f t="shared" si="0"/>
        <v>5.762619372442019</v>
      </c>
      <c r="O51" s="16">
        <v>2</v>
      </c>
      <c r="P51" s="16">
        <v>264</v>
      </c>
      <c r="Q51" s="16">
        <f t="shared" si="1"/>
        <v>2.456748160320807</v>
      </c>
      <c r="R51" s="17">
        <v>0.11702082158336147</v>
      </c>
    </row>
    <row r="52" spans="1:18" ht="12.7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37" t="s">
        <v>37</v>
      </c>
      <c r="N52" s="32">
        <f t="shared" si="0"/>
        <v>26.06275579809004</v>
      </c>
      <c r="O52" s="32">
        <v>9</v>
      </c>
      <c r="P52" s="32">
        <v>1194</v>
      </c>
      <c r="Q52" s="32">
        <f t="shared" si="1"/>
        <v>11.170638963919187</v>
      </c>
      <c r="R52" s="33">
        <v>0.0008310200216250507</v>
      </c>
    </row>
    <row r="53" spans="1:18" ht="12.75">
      <c r="A53" s="15"/>
      <c r="B53" s="16"/>
      <c r="C53" s="16"/>
      <c r="D53" s="16"/>
      <c r="E53" s="16"/>
      <c r="F53" s="17"/>
      <c r="G53" s="15" t="s">
        <v>79</v>
      </c>
      <c r="H53" s="16">
        <f>(176/8063)*J53</f>
        <v>7.8581173260572985</v>
      </c>
      <c r="I53" s="16">
        <v>8</v>
      </c>
      <c r="J53" s="16">
        <v>360</v>
      </c>
      <c r="K53" s="16">
        <f>(I53-H53)^2/H53</f>
        <v>0.002561770501743226</v>
      </c>
      <c r="L53" s="17">
        <v>0.9596331539383269</v>
      </c>
      <c r="M53" s="18" t="s">
        <v>53</v>
      </c>
      <c r="N53" s="16">
        <f t="shared" si="0"/>
        <v>6.766712141882674</v>
      </c>
      <c r="O53" s="16">
        <v>7</v>
      </c>
      <c r="P53" s="16">
        <v>310</v>
      </c>
      <c r="Q53" s="16">
        <f t="shared" si="1"/>
        <v>0.008042787043964284</v>
      </c>
      <c r="R53" s="17">
        <v>0.9285402486258229</v>
      </c>
    </row>
    <row r="54" spans="1:18" ht="22.5">
      <c r="A54" s="15"/>
      <c r="B54" s="16"/>
      <c r="C54" s="16"/>
      <c r="D54" s="16"/>
      <c r="E54" s="16"/>
      <c r="F54" s="17"/>
      <c r="G54" s="15" t="s">
        <v>91</v>
      </c>
      <c r="H54" s="16">
        <f>(176/8063)*J54</f>
        <v>23.115961800818553</v>
      </c>
      <c r="I54" s="16">
        <v>18</v>
      </c>
      <c r="J54" s="16">
        <v>1059</v>
      </c>
      <c r="K54" s="16">
        <f>(I54-H54)^2/H54</f>
        <v>1.1322507526599133</v>
      </c>
      <c r="L54" s="17">
        <v>0.2872957579694917</v>
      </c>
      <c r="M54" s="18" t="s">
        <v>92</v>
      </c>
      <c r="N54" s="16">
        <f t="shared" si="0"/>
        <v>16.305593451568896</v>
      </c>
      <c r="O54" s="16">
        <v>9</v>
      </c>
      <c r="P54" s="16">
        <v>747</v>
      </c>
      <c r="Q54" s="16">
        <f t="shared" si="1"/>
        <v>3.2732139334966064</v>
      </c>
      <c r="R54" s="17">
        <v>0.0704195387942177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8" t="s">
        <v>93</v>
      </c>
      <c r="N55" s="16">
        <f t="shared" si="0"/>
        <v>2.3137789904502046</v>
      </c>
      <c r="O55" s="16">
        <v>2</v>
      </c>
      <c r="P55" s="16">
        <v>106</v>
      </c>
      <c r="Q55" s="16">
        <f t="shared" si="1"/>
        <v>0.04255257535586501</v>
      </c>
      <c r="R55" s="17">
        <v>0.8365700483891741</v>
      </c>
    </row>
    <row r="56" spans="1:18" ht="13.5" thickBot="1">
      <c r="A56" s="19"/>
      <c r="B56" s="20"/>
      <c r="C56" s="20"/>
      <c r="D56" s="20"/>
      <c r="E56" s="20"/>
      <c r="F56" s="21"/>
      <c r="G56" s="19"/>
      <c r="H56" s="20"/>
      <c r="I56" s="20"/>
      <c r="J56" s="20"/>
      <c r="K56" s="20"/>
      <c r="L56" s="21"/>
      <c r="M56" s="39" t="s">
        <v>94</v>
      </c>
      <c r="N56" s="20">
        <f t="shared" si="0"/>
        <v>2.728512960436562</v>
      </c>
      <c r="O56" s="20">
        <v>5</v>
      </c>
      <c r="P56" s="20">
        <v>125</v>
      </c>
      <c r="Q56" s="20">
        <f t="shared" si="1"/>
        <v>1.891012960436562</v>
      </c>
      <c r="R56" s="21">
        <v>0.1690877140542183</v>
      </c>
    </row>
    <row r="57" spans="1:18" ht="12.75">
      <c r="A57" s="25" t="s">
        <v>145</v>
      </c>
      <c r="B57" s="26">
        <f>(176/8063)*D57</f>
        <v>12.267394270122782</v>
      </c>
      <c r="C57" s="26">
        <v>4</v>
      </c>
      <c r="D57" s="26">
        <v>562</v>
      </c>
      <c r="E57" s="26">
        <f>(C57-B57)^2/B57</f>
        <v>5.5716647327562345</v>
      </c>
      <c r="F57" s="27">
        <v>0.018253398602320337</v>
      </c>
      <c r="G57" s="11" t="s">
        <v>147</v>
      </c>
      <c r="H57" s="12">
        <f>(176/8063)*J57</f>
        <v>1.5279672578444747</v>
      </c>
      <c r="I57" s="12">
        <v>2</v>
      </c>
      <c r="J57" s="12">
        <v>70</v>
      </c>
      <c r="K57" s="12">
        <f>(I57-H57)^2/H57</f>
        <v>0.14582440070161765</v>
      </c>
      <c r="L57" s="13">
        <v>0.7025580809238541</v>
      </c>
      <c r="M57" s="14" t="s">
        <v>148</v>
      </c>
      <c r="N57" s="12">
        <f t="shared" si="0"/>
        <v>1.5061391541609823</v>
      </c>
      <c r="O57" s="12">
        <v>2</v>
      </c>
      <c r="P57" s="12">
        <v>69</v>
      </c>
      <c r="Q57" s="12">
        <f t="shared" si="1"/>
        <v>0.1619362556102576</v>
      </c>
      <c r="R57" s="13">
        <v>0.6873800736762163</v>
      </c>
    </row>
    <row r="58" spans="1:18" ht="13.5" thickBot="1">
      <c r="A58" s="19"/>
      <c r="B58" s="20"/>
      <c r="C58" s="20"/>
      <c r="D58" s="20"/>
      <c r="E58" s="20"/>
      <c r="F58" s="21"/>
      <c r="G58" s="49" t="s">
        <v>146</v>
      </c>
      <c r="H58" s="50">
        <f>(176/8063)*J58</f>
        <v>9.211459754433834</v>
      </c>
      <c r="I58" s="50">
        <v>3</v>
      </c>
      <c r="J58" s="50">
        <v>422</v>
      </c>
      <c r="K58" s="50">
        <f>(I58-H58)^2/H58</f>
        <v>4.188503593296393</v>
      </c>
      <c r="L58" s="51">
        <v>0.040699006586812136</v>
      </c>
      <c r="M58" s="52" t="s">
        <v>167</v>
      </c>
      <c r="N58" s="50">
        <f t="shared" si="0"/>
        <v>7.770804911323329</v>
      </c>
      <c r="O58" s="50">
        <v>2</v>
      </c>
      <c r="P58" s="50">
        <v>356</v>
      </c>
      <c r="Q58" s="50">
        <f t="shared" si="1"/>
        <v>4.285552102334565</v>
      </c>
      <c r="R58" s="51">
        <v>0.03843759711414907</v>
      </c>
    </row>
    <row r="59" spans="1:18" ht="22.5">
      <c r="A59" s="44" t="s">
        <v>10</v>
      </c>
      <c r="B59" s="29">
        <f>(176/8063)*D59</f>
        <v>24.949522510231922</v>
      </c>
      <c r="C59" s="29">
        <v>39</v>
      </c>
      <c r="D59" s="29">
        <v>1143</v>
      </c>
      <c r="E59" s="29">
        <f>(C59-B59)^2/B59</f>
        <v>7.912613061413028</v>
      </c>
      <c r="F59" s="30">
        <v>0.00490913090018763</v>
      </c>
      <c r="G59" s="11" t="s">
        <v>26</v>
      </c>
      <c r="H59" s="12">
        <f>(176/8063)*J59</f>
        <v>6.286493860845839</v>
      </c>
      <c r="I59" s="12">
        <v>2</v>
      </c>
      <c r="J59" s="12">
        <v>288</v>
      </c>
      <c r="K59" s="12">
        <f>(I59-H59)^2/H59</f>
        <v>2.9227785830680615</v>
      </c>
      <c r="L59" s="13">
        <v>0.08733735331333115</v>
      </c>
      <c r="M59" s="14" t="s">
        <v>189</v>
      </c>
      <c r="N59" s="12">
        <f t="shared" si="0"/>
        <v>4.038199181446112</v>
      </c>
      <c r="O59" s="12">
        <v>2</v>
      </c>
      <c r="P59" s="12">
        <v>185</v>
      </c>
      <c r="Q59" s="12">
        <f t="shared" si="1"/>
        <v>1.0287397219866525</v>
      </c>
      <c r="R59" s="13">
        <v>0.31045485461591504</v>
      </c>
    </row>
    <row r="60" spans="1:18" ht="22.5">
      <c r="A60" s="15"/>
      <c r="B60" s="16"/>
      <c r="C60" s="16"/>
      <c r="D60" s="16"/>
      <c r="E60" s="16"/>
      <c r="F60" s="17"/>
      <c r="G60" s="15" t="s">
        <v>20</v>
      </c>
      <c r="H60" s="16">
        <f>(176/8063)*J60</f>
        <v>3.2305593451568897</v>
      </c>
      <c r="I60" s="16">
        <v>2</v>
      </c>
      <c r="J60" s="16">
        <v>148</v>
      </c>
      <c r="K60" s="16">
        <f>(I60-H60)^2/H60</f>
        <v>0.4687350208325653</v>
      </c>
      <c r="L60" s="17">
        <v>0.49356969432006637</v>
      </c>
      <c r="M60" s="18" t="s">
        <v>21</v>
      </c>
      <c r="N60" s="16">
        <f t="shared" si="0"/>
        <v>2.7503410641200547</v>
      </c>
      <c r="O60" s="16">
        <v>2</v>
      </c>
      <c r="P60" s="16">
        <v>126</v>
      </c>
      <c r="Q60" s="16">
        <f t="shared" si="1"/>
        <v>0.204706143485134</v>
      </c>
      <c r="R60" s="17">
        <v>0.6509487016541144</v>
      </c>
    </row>
    <row r="61" spans="1:18" ht="22.5">
      <c r="A61" s="15"/>
      <c r="B61" s="16"/>
      <c r="C61" s="16"/>
      <c r="D61" s="16"/>
      <c r="E61" s="16"/>
      <c r="F61" s="17"/>
      <c r="G61" s="15" t="s">
        <v>22</v>
      </c>
      <c r="H61" s="16">
        <f>(176/8063)*J61</f>
        <v>7.836289222373806</v>
      </c>
      <c r="I61" s="16">
        <v>11</v>
      </c>
      <c r="J61" s="16">
        <v>359</v>
      </c>
      <c r="K61" s="16">
        <f>(I61-H61)^2/H61</f>
        <v>1.277271116524224</v>
      </c>
      <c r="L61" s="17">
        <v>0.2584070421292648</v>
      </c>
      <c r="M61" s="18" t="s">
        <v>21</v>
      </c>
      <c r="N61" s="16">
        <f t="shared" si="0"/>
        <v>2.7503410641200547</v>
      </c>
      <c r="O61" s="16">
        <v>2</v>
      </c>
      <c r="P61" s="16">
        <v>126</v>
      </c>
      <c r="Q61" s="16">
        <f t="shared" si="1"/>
        <v>0.204706143485134</v>
      </c>
      <c r="R61" s="17">
        <v>0.6509487016541144</v>
      </c>
    </row>
    <row r="62" spans="1:18" ht="22.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8" t="s">
        <v>23</v>
      </c>
      <c r="N62" s="16">
        <f t="shared" si="0"/>
        <v>2.379263301500682</v>
      </c>
      <c r="O62" s="16">
        <v>5</v>
      </c>
      <c r="P62" s="16">
        <v>109</v>
      </c>
      <c r="Q62" s="16">
        <f t="shared" si="1"/>
        <v>2.8867174299410494</v>
      </c>
      <c r="R62" s="17">
        <v>0.08931272785831801</v>
      </c>
    </row>
    <row r="63" spans="1:18" ht="22.5">
      <c r="A63" s="15"/>
      <c r="B63" s="16"/>
      <c r="C63" s="16"/>
      <c r="D63" s="16"/>
      <c r="E63" s="16"/>
      <c r="F63" s="17"/>
      <c r="G63" s="15" t="s">
        <v>17</v>
      </c>
      <c r="H63" s="16">
        <f>(176/8063)*J63</f>
        <v>5.304229195088677</v>
      </c>
      <c r="I63" s="16">
        <v>7</v>
      </c>
      <c r="J63" s="16">
        <v>243</v>
      </c>
      <c r="K63" s="16">
        <f>(I63-H63)^2/H63</f>
        <v>0.5421407177224212</v>
      </c>
      <c r="L63" s="17">
        <v>0.4615468951347472</v>
      </c>
      <c r="M63" s="34" t="s">
        <v>19</v>
      </c>
      <c r="N63" s="35">
        <f t="shared" si="0"/>
        <v>3.0559345156889495</v>
      </c>
      <c r="O63" s="35">
        <v>7</v>
      </c>
      <c r="P63" s="35">
        <v>140</v>
      </c>
      <c r="Q63" s="35">
        <f t="shared" si="1"/>
        <v>5.09030951568895</v>
      </c>
      <c r="R63" s="36">
        <v>0.0240598971442616</v>
      </c>
    </row>
    <row r="64" spans="1:18" ht="22.5">
      <c r="A64" s="15"/>
      <c r="B64" s="16"/>
      <c r="C64" s="16"/>
      <c r="D64" s="16"/>
      <c r="E64" s="16"/>
      <c r="F64" s="17"/>
      <c r="G64" s="38" t="s">
        <v>24</v>
      </c>
      <c r="H64" s="35">
        <f>(176/8063)*J64</f>
        <v>12.027285129604365</v>
      </c>
      <c r="I64" s="35">
        <v>30</v>
      </c>
      <c r="J64" s="35">
        <v>551</v>
      </c>
      <c r="K64" s="35">
        <f>(I64-H64)^2/H64</f>
        <v>26.85713993904175</v>
      </c>
      <c r="L64" s="36">
        <v>2.1906352909439875E-07</v>
      </c>
      <c r="M64" s="34" t="s">
        <v>19</v>
      </c>
      <c r="N64" s="35">
        <f t="shared" si="0"/>
        <v>3.0559345156889495</v>
      </c>
      <c r="O64" s="35">
        <v>7</v>
      </c>
      <c r="P64" s="35">
        <v>140</v>
      </c>
      <c r="Q64" s="35">
        <f t="shared" si="1"/>
        <v>5.09030951568895</v>
      </c>
      <c r="R64" s="36">
        <v>0.0240598971442616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34" t="s">
        <v>25</v>
      </c>
      <c r="N65" s="35">
        <f t="shared" si="0"/>
        <v>11.765347885402456</v>
      </c>
      <c r="O65" s="35">
        <v>30</v>
      </c>
      <c r="P65" s="35">
        <v>539</v>
      </c>
      <c r="Q65" s="35">
        <f t="shared" si="1"/>
        <v>28.261173488370915</v>
      </c>
      <c r="R65" s="36">
        <v>1.0600097610780068E-07</v>
      </c>
    </row>
    <row r="66" spans="1:18" ht="22.5">
      <c r="A66" s="15"/>
      <c r="B66" s="16"/>
      <c r="C66" s="16"/>
      <c r="D66" s="16"/>
      <c r="E66" s="16"/>
      <c r="F66" s="17"/>
      <c r="G66" s="38" t="s">
        <v>11</v>
      </c>
      <c r="H66" s="35">
        <f aca="true" t="shared" si="2" ref="H66:H72">(176/8063)*J66</f>
        <v>8.31650750341064</v>
      </c>
      <c r="I66" s="35">
        <v>17</v>
      </c>
      <c r="J66" s="35">
        <v>381</v>
      </c>
      <c r="K66" s="35">
        <f aca="true" t="shared" si="3" ref="K66:K72">(I66-H66)^2/H66</f>
        <v>9.066671545405393</v>
      </c>
      <c r="L66" s="36">
        <v>0.00260310465863256</v>
      </c>
      <c r="M66" s="34" t="s">
        <v>12</v>
      </c>
      <c r="N66" s="35">
        <f t="shared" si="0"/>
        <v>5.587994542974079</v>
      </c>
      <c r="O66" s="35">
        <v>16</v>
      </c>
      <c r="P66" s="35">
        <v>256</v>
      </c>
      <c r="Q66" s="35">
        <f t="shared" si="1"/>
        <v>19.400494542974076</v>
      </c>
      <c r="R66" s="36">
        <v>1.0597961268454803E-05</v>
      </c>
    </row>
    <row r="67" spans="1:18" ht="13.5" thickBot="1">
      <c r="A67" s="19"/>
      <c r="B67" s="20"/>
      <c r="C67" s="20"/>
      <c r="D67" s="20"/>
      <c r="E67" s="20"/>
      <c r="F67" s="21"/>
      <c r="G67" s="19" t="s">
        <v>15</v>
      </c>
      <c r="H67" s="20">
        <f t="shared" si="2"/>
        <v>1.2005457025920874</v>
      </c>
      <c r="I67" s="20">
        <v>2</v>
      </c>
      <c r="J67" s="20">
        <v>55</v>
      </c>
      <c r="K67" s="20">
        <f t="shared" si="3"/>
        <v>0.532363884410269</v>
      </c>
      <c r="L67" s="21">
        <v>0.46561472562324546</v>
      </c>
      <c r="M67" s="39" t="s">
        <v>169</v>
      </c>
      <c r="N67" s="20"/>
      <c r="O67" s="20"/>
      <c r="P67" s="20"/>
      <c r="Q67" s="20"/>
      <c r="R67" s="21"/>
    </row>
    <row r="68" spans="1:18" ht="12.75">
      <c r="A68" s="25" t="s">
        <v>98</v>
      </c>
      <c r="B68" s="26">
        <f>(176/8063)*D68</f>
        <v>40.29467939972715</v>
      </c>
      <c r="C68" s="26">
        <v>11</v>
      </c>
      <c r="D68" s="26">
        <v>1846</v>
      </c>
      <c r="E68" s="26">
        <f>(C68-B68)^2/B68</f>
        <v>21.297557243714152</v>
      </c>
      <c r="F68" s="27">
        <v>3.932322731881044E-06</v>
      </c>
      <c r="G68" s="25" t="s">
        <v>134</v>
      </c>
      <c r="H68" s="26">
        <f t="shared" si="2"/>
        <v>10.324693042291951</v>
      </c>
      <c r="I68" s="26">
        <v>3</v>
      </c>
      <c r="J68" s="26">
        <v>473</v>
      </c>
      <c r="K68" s="26">
        <f t="shared" si="3"/>
        <v>5.196389659628103</v>
      </c>
      <c r="L68" s="27">
        <v>0.02263385143273111</v>
      </c>
      <c r="M68" s="14" t="s">
        <v>135</v>
      </c>
      <c r="N68" s="12">
        <f t="shared" si="0"/>
        <v>6.068212824010914</v>
      </c>
      <c r="O68" s="12">
        <v>2</v>
      </c>
      <c r="P68" s="12">
        <v>278</v>
      </c>
      <c r="Q68" s="12">
        <f t="shared" si="1"/>
        <v>2.7273854858814177</v>
      </c>
      <c r="R68" s="13">
        <v>0.09864064481429657</v>
      </c>
    </row>
    <row r="69" spans="1:18" ht="22.5">
      <c r="A69" s="15"/>
      <c r="B69" s="16"/>
      <c r="C69" s="16"/>
      <c r="D69" s="16"/>
      <c r="E69" s="16"/>
      <c r="F69" s="17"/>
      <c r="G69" s="31" t="s">
        <v>121</v>
      </c>
      <c r="H69" s="32">
        <f t="shared" si="2"/>
        <v>9.276944065484312</v>
      </c>
      <c r="I69" s="32">
        <v>2</v>
      </c>
      <c r="J69" s="32">
        <v>425</v>
      </c>
      <c r="K69" s="32">
        <f t="shared" si="3"/>
        <v>5.708120536072546</v>
      </c>
      <c r="L69" s="33">
        <v>0.016886609270485242</v>
      </c>
      <c r="M69" s="18" t="s">
        <v>122</v>
      </c>
      <c r="N69" s="16">
        <f>(176/8063)*P69</f>
        <v>5.195088676671214</v>
      </c>
      <c r="O69" s="16">
        <v>2</v>
      </c>
      <c r="P69" s="16">
        <v>238</v>
      </c>
      <c r="Q69" s="16">
        <f>(O69-N69)^2/N69</f>
        <v>1.9650466598644916</v>
      </c>
      <c r="R69" s="17">
        <v>0.16097461410271363</v>
      </c>
    </row>
    <row r="70" spans="1:18" ht="12.75">
      <c r="A70" s="15"/>
      <c r="B70" s="16"/>
      <c r="C70" s="16"/>
      <c r="D70" s="16"/>
      <c r="E70" s="16"/>
      <c r="F70" s="17"/>
      <c r="G70" s="31" t="s">
        <v>103</v>
      </c>
      <c r="H70" s="32">
        <f t="shared" si="2"/>
        <v>17.200545702592088</v>
      </c>
      <c r="I70" s="32">
        <v>2</v>
      </c>
      <c r="J70" s="32">
        <v>788</v>
      </c>
      <c r="K70" s="32">
        <f t="shared" si="3"/>
        <v>13.433096464013406</v>
      </c>
      <c r="L70" s="33">
        <v>0.0002472237117484566</v>
      </c>
      <c r="M70" s="18" t="s">
        <v>169</v>
      </c>
      <c r="N70" s="16"/>
      <c r="O70" s="16"/>
      <c r="P70" s="16"/>
      <c r="Q70" s="16"/>
      <c r="R70" s="17"/>
    </row>
    <row r="71" spans="1:18" ht="12.75">
      <c r="A71" s="15"/>
      <c r="B71" s="16"/>
      <c r="C71" s="16"/>
      <c r="D71" s="16"/>
      <c r="E71" s="16"/>
      <c r="F71" s="17"/>
      <c r="G71" s="31" t="s">
        <v>116</v>
      </c>
      <c r="H71" s="32">
        <f t="shared" si="2"/>
        <v>18.488403819918144</v>
      </c>
      <c r="I71" s="32">
        <v>2</v>
      </c>
      <c r="J71" s="32">
        <v>847</v>
      </c>
      <c r="K71" s="32">
        <f t="shared" si="3"/>
        <v>14.704755649906339</v>
      </c>
      <c r="L71" s="33">
        <v>0.00012572887571205005</v>
      </c>
      <c r="M71" s="18" t="s">
        <v>169</v>
      </c>
      <c r="N71" s="16"/>
      <c r="O71" s="16"/>
      <c r="P71" s="16"/>
      <c r="Q71" s="16"/>
      <c r="R71" s="17"/>
    </row>
    <row r="72" spans="1:18" ht="23.25" thickBot="1">
      <c r="A72" s="19"/>
      <c r="B72" s="20"/>
      <c r="C72" s="20"/>
      <c r="D72" s="20"/>
      <c r="E72" s="20"/>
      <c r="F72" s="21"/>
      <c r="G72" s="49" t="s">
        <v>99</v>
      </c>
      <c r="H72" s="50">
        <f t="shared" si="2"/>
        <v>16.96043656207367</v>
      </c>
      <c r="I72" s="50">
        <v>4</v>
      </c>
      <c r="J72" s="50">
        <v>777</v>
      </c>
      <c r="K72" s="50">
        <f t="shared" si="3"/>
        <v>9.903808505445614</v>
      </c>
      <c r="L72" s="51">
        <v>0.0016493708040172805</v>
      </c>
      <c r="M72" s="52" t="s">
        <v>101</v>
      </c>
      <c r="N72" s="50">
        <f>(176/8063)*P72</f>
        <v>13.882673942701228</v>
      </c>
      <c r="O72" s="50">
        <v>3</v>
      </c>
      <c r="P72" s="50">
        <v>636</v>
      </c>
      <c r="Q72" s="50">
        <f>(O72-N72)^2/N72</f>
        <v>8.53096403704085</v>
      </c>
      <c r="R72" s="51">
        <v>0.0034915471075543936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1">
      <selection activeCell="A2" sqref="A2:F2"/>
    </sheetView>
  </sheetViews>
  <sheetFormatPr defaultColWidth="9.140625" defaultRowHeight="12.75"/>
  <cols>
    <col min="1" max="1" width="20.7109375" style="1" customWidth="1"/>
    <col min="2" max="2" width="10.00390625" style="1" bestFit="1" customWidth="1"/>
    <col min="3" max="4" width="9.28125" style="1" bestFit="1" customWidth="1"/>
    <col min="5" max="6" width="10.00390625" style="1" bestFit="1" customWidth="1"/>
    <col min="7" max="7" width="20.7109375" style="1" customWidth="1"/>
    <col min="8" max="8" width="10.00390625" style="1" bestFit="1" customWidth="1"/>
    <col min="9" max="10" width="9.28125" style="1" bestFit="1" customWidth="1"/>
    <col min="11" max="12" width="10.00390625" style="1" bestFit="1" customWidth="1"/>
    <col min="13" max="13" width="20.7109375" style="1" customWidth="1"/>
    <col min="14" max="18" width="9.140625" style="1" customWidth="1"/>
  </cols>
  <sheetData>
    <row r="1" ht="13.5" thickBot="1">
      <c r="A1" s="1" t="s">
        <v>199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8" t="s">
        <v>3</v>
      </c>
      <c r="N2" s="148"/>
      <c r="O2" s="148"/>
      <c r="P2" s="148"/>
      <c r="Q2" s="148"/>
      <c r="R2" s="148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54" t="s">
        <v>9</v>
      </c>
    </row>
    <row r="4" spans="1:18" ht="12.75">
      <c r="A4" s="25" t="s">
        <v>98</v>
      </c>
      <c r="B4" s="53">
        <f>(190/8063)*D4</f>
        <v>43.499937988341806</v>
      </c>
      <c r="C4" s="53">
        <v>27</v>
      </c>
      <c r="D4" s="53">
        <v>1846</v>
      </c>
      <c r="E4" s="53">
        <f>(C4-B4)^2/B4</f>
        <v>6.258582568372599</v>
      </c>
      <c r="F4" s="55">
        <v>0.012359305034143508</v>
      </c>
      <c r="G4" s="11" t="s">
        <v>200</v>
      </c>
      <c r="H4" s="14">
        <f>(190/8063)*J4</f>
        <v>15.316879573359792</v>
      </c>
      <c r="I4" s="14">
        <v>8</v>
      </c>
      <c r="J4" s="14">
        <v>650</v>
      </c>
      <c r="K4" s="14">
        <f>(I4-H4)^2/H4</f>
        <v>3.4952763344933953</v>
      </c>
      <c r="L4" s="56">
        <v>0.061544136242716485</v>
      </c>
      <c r="M4" s="14" t="s">
        <v>70</v>
      </c>
      <c r="N4" s="14">
        <f>(190/8063)*P4</f>
        <v>5.796849807763859</v>
      </c>
      <c r="O4" s="14">
        <v>4</v>
      </c>
      <c r="P4" s="14">
        <v>246</v>
      </c>
      <c r="Q4" s="14">
        <f>(O4-N4)^2/N4</f>
        <v>0.5569696194882925</v>
      </c>
      <c r="R4" s="56">
        <v>0.45548381243118674</v>
      </c>
    </row>
    <row r="5" spans="1:18" ht="22.5">
      <c r="A5" s="15"/>
      <c r="B5" s="18"/>
      <c r="C5" s="18"/>
      <c r="D5" s="18"/>
      <c r="E5" s="18"/>
      <c r="F5" s="57"/>
      <c r="G5" s="15"/>
      <c r="H5" s="18"/>
      <c r="I5" s="18"/>
      <c r="J5" s="18"/>
      <c r="K5" s="18"/>
      <c r="L5" s="57"/>
      <c r="M5" s="18" t="s">
        <v>69</v>
      </c>
      <c r="N5" s="18">
        <f aca="true" t="shared" si="0" ref="N5:N68">(190/8063)*P5</f>
        <v>2.9691181942205134</v>
      </c>
      <c r="O5" s="18">
        <v>2</v>
      </c>
      <c r="P5" s="18">
        <v>126</v>
      </c>
      <c r="Q5" s="18">
        <f aca="true" t="shared" si="1" ref="Q5:Q68">(O5-N5)^2/N5</f>
        <v>0.3163195308955343</v>
      </c>
      <c r="R5" s="57">
        <v>0.5738279126913077</v>
      </c>
    </row>
    <row r="6" spans="1:18" ht="12.75">
      <c r="A6" s="15"/>
      <c r="B6" s="18"/>
      <c r="C6" s="18"/>
      <c r="D6" s="18"/>
      <c r="E6" s="18"/>
      <c r="F6" s="57"/>
      <c r="G6" s="15"/>
      <c r="H6" s="18"/>
      <c r="I6" s="18"/>
      <c r="J6" s="18"/>
      <c r="K6" s="18"/>
      <c r="L6" s="57"/>
      <c r="M6" s="18" t="s">
        <v>65</v>
      </c>
      <c r="N6" s="18">
        <f t="shared" si="0"/>
        <v>10.25052709909463</v>
      </c>
      <c r="O6" s="18">
        <v>4</v>
      </c>
      <c r="P6" s="18">
        <v>435</v>
      </c>
      <c r="Q6" s="18">
        <f t="shared" si="1"/>
        <v>3.8114224408974122</v>
      </c>
      <c r="R6" s="57">
        <v>0.05090420350678049</v>
      </c>
    </row>
    <row r="7" spans="1:18" ht="12.75">
      <c r="A7" s="15"/>
      <c r="B7" s="18"/>
      <c r="C7" s="18"/>
      <c r="D7" s="18"/>
      <c r="E7" s="18"/>
      <c r="F7" s="57"/>
      <c r="G7" s="31" t="s">
        <v>103</v>
      </c>
      <c r="H7" s="37">
        <f>(190/8063)*J7</f>
        <v>18.56877092893464</v>
      </c>
      <c r="I7" s="37">
        <v>8</v>
      </c>
      <c r="J7" s="37">
        <v>788</v>
      </c>
      <c r="K7" s="37">
        <f>(I7-H7)^2/H7</f>
        <v>6.01541800347378</v>
      </c>
      <c r="L7" s="58">
        <v>0.014181418997266215</v>
      </c>
      <c r="M7" s="18" t="s">
        <v>104</v>
      </c>
      <c r="N7" s="18">
        <f t="shared" si="0"/>
        <v>5.2548679151680515</v>
      </c>
      <c r="O7" s="18">
        <v>5</v>
      </c>
      <c r="P7" s="18">
        <v>223</v>
      </c>
      <c r="Q7" s="18">
        <f t="shared" si="1"/>
        <v>0.012361424726701575</v>
      </c>
      <c r="R7" s="57">
        <v>0.9114720682835321</v>
      </c>
    </row>
    <row r="8" spans="1:18" ht="12.75">
      <c r="A8" s="15"/>
      <c r="B8" s="18"/>
      <c r="C8" s="18"/>
      <c r="D8" s="18"/>
      <c r="E8" s="18"/>
      <c r="F8" s="57"/>
      <c r="G8" s="15"/>
      <c r="H8" s="18"/>
      <c r="I8" s="18"/>
      <c r="J8" s="18"/>
      <c r="K8" s="18"/>
      <c r="L8" s="57"/>
      <c r="M8" s="18" t="s">
        <v>105</v>
      </c>
      <c r="N8" s="18">
        <f t="shared" si="0"/>
        <v>11.381619744511967</v>
      </c>
      <c r="O8" s="18">
        <v>8</v>
      </c>
      <c r="P8" s="18">
        <v>483</v>
      </c>
      <c r="Q8" s="18">
        <f t="shared" si="1"/>
        <v>1.0047209758511855</v>
      </c>
      <c r="R8" s="57">
        <v>0.31617086000733385</v>
      </c>
    </row>
    <row r="9" spans="1:18" ht="22.5">
      <c r="A9" s="15"/>
      <c r="B9" s="18"/>
      <c r="C9" s="18"/>
      <c r="D9" s="18"/>
      <c r="E9" s="18"/>
      <c r="F9" s="57"/>
      <c r="G9" s="15" t="s">
        <v>112</v>
      </c>
      <c r="H9" s="18">
        <f>(190/8063)*J9</f>
        <v>7.752697507131341</v>
      </c>
      <c r="I9" s="18">
        <v>6</v>
      </c>
      <c r="J9" s="18">
        <v>329</v>
      </c>
      <c r="K9" s="18">
        <f>(I9-H9)^2/H9</f>
        <v>0.3962425399260936</v>
      </c>
      <c r="L9" s="57">
        <v>0.5290361736971936</v>
      </c>
      <c r="M9" s="18" t="s">
        <v>113</v>
      </c>
      <c r="N9" s="18">
        <f t="shared" si="0"/>
        <v>7.705568646905618</v>
      </c>
      <c r="O9" s="18">
        <v>6</v>
      </c>
      <c r="P9" s="18">
        <v>327</v>
      </c>
      <c r="Q9" s="18">
        <f t="shared" si="1"/>
        <v>0.37751456675110356</v>
      </c>
      <c r="R9" s="57">
        <v>0.538936408676226</v>
      </c>
    </row>
    <row r="10" spans="1:18" ht="22.5">
      <c r="A10" s="15"/>
      <c r="B10" s="18"/>
      <c r="C10" s="18"/>
      <c r="D10" s="18"/>
      <c r="E10" s="18"/>
      <c r="F10" s="57"/>
      <c r="G10" s="15" t="s">
        <v>110</v>
      </c>
      <c r="H10" s="18">
        <f>(190/8063)*J10</f>
        <v>10.486171400223242</v>
      </c>
      <c r="I10" s="18">
        <v>6</v>
      </c>
      <c r="J10" s="18">
        <v>445</v>
      </c>
      <c r="K10" s="18">
        <f>(I10-H10)^2/H10</f>
        <v>1.9192642446939694</v>
      </c>
      <c r="L10" s="57">
        <v>0.1659377922101961</v>
      </c>
      <c r="M10" s="18" t="s">
        <v>201</v>
      </c>
      <c r="N10" s="18">
        <f t="shared" si="0"/>
        <v>10.25052709909463</v>
      </c>
      <c r="O10" s="18">
        <v>6</v>
      </c>
      <c r="P10" s="18">
        <v>435</v>
      </c>
      <c r="Q10" s="18">
        <f t="shared" si="1"/>
        <v>1.7625416181508908</v>
      </c>
      <c r="R10" s="57">
        <v>0.1843078125567542</v>
      </c>
    </row>
    <row r="11" spans="1:18" ht="22.5">
      <c r="A11" s="15"/>
      <c r="B11" s="18"/>
      <c r="C11" s="18"/>
      <c r="D11" s="18"/>
      <c r="E11" s="18"/>
      <c r="F11" s="57"/>
      <c r="G11" s="15" t="s">
        <v>127</v>
      </c>
      <c r="H11" s="18">
        <f>(190/8063)*J11</f>
        <v>3.770308818057795</v>
      </c>
      <c r="I11" s="18">
        <v>3</v>
      </c>
      <c r="J11" s="18">
        <v>160</v>
      </c>
      <c r="K11" s="18">
        <f>(I11-H11)^2/H11</f>
        <v>0.15738118647884747</v>
      </c>
      <c r="L11" s="57">
        <v>0.6915791296605446</v>
      </c>
      <c r="M11" s="18" t="s">
        <v>128</v>
      </c>
      <c r="N11" s="18">
        <f t="shared" si="0"/>
        <v>3.699615527719211</v>
      </c>
      <c r="O11" s="18">
        <v>3</v>
      </c>
      <c r="P11" s="18">
        <v>157</v>
      </c>
      <c r="Q11" s="18">
        <f t="shared" si="1"/>
        <v>0.13230074394448774</v>
      </c>
      <c r="R11" s="57">
        <v>0.7160583750091383</v>
      </c>
    </row>
    <row r="12" spans="1:18" ht="12.75">
      <c r="A12" s="15"/>
      <c r="B12" s="18"/>
      <c r="C12" s="18"/>
      <c r="D12" s="18"/>
      <c r="E12" s="18"/>
      <c r="F12" s="57"/>
      <c r="G12" s="15"/>
      <c r="H12" s="18"/>
      <c r="I12" s="18"/>
      <c r="J12" s="18"/>
      <c r="K12" s="18"/>
      <c r="L12" s="57"/>
      <c r="M12" s="18" t="s">
        <v>120</v>
      </c>
      <c r="N12" s="18">
        <f t="shared" si="0"/>
        <v>3.770308818057795</v>
      </c>
      <c r="O12" s="18">
        <v>3</v>
      </c>
      <c r="P12" s="18">
        <v>160</v>
      </c>
      <c r="Q12" s="18">
        <f t="shared" si="1"/>
        <v>0.15738118647884747</v>
      </c>
      <c r="R12" s="57">
        <v>0.6915791296605446</v>
      </c>
    </row>
    <row r="13" spans="1:18" ht="12.75">
      <c r="A13" s="15"/>
      <c r="B13" s="18"/>
      <c r="C13" s="18"/>
      <c r="D13" s="18"/>
      <c r="E13" s="18"/>
      <c r="F13" s="57"/>
      <c r="G13" s="15" t="s">
        <v>116</v>
      </c>
      <c r="H13" s="18">
        <f>(190/8063)*J13</f>
        <v>19.959072305593452</v>
      </c>
      <c r="I13" s="18">
        <v>12</v>
      </c>
      <c r="J13" s="18">
        <v>847</v>
      </c>
      <c r="K13" s="18">
        <f>(I13-H13)^2/H13</f>
        <v>3.1738364887786874</v>
      </c>
      <c r="L13" s="57">
        <v>0.07482648798879132</v>
      </c>
      <c r="M13" s="18" t="s">
        <v>105</v>
      </c>
      <c r="N13" s="18">
        <f t="shared" si="0"/>
        <v>11.381619744511967</v>
      </c>
      <c r="O13" s="18">
        <v>8</v>
      </c>
      <c r="P13" s="18">
        <v>483</v>
      </c>
      <c r="Q13" s="18">
        <f t="shared" si="1"/>
        <v>1.0047209758511855</v>
      </c>
      <c r="R13" s="57">
        <v>0.31617086000733385</v>
      </c>
    </row>
    <row r="14" spans="1:18" ht="12.75">
      <c r="A14" s="15"/>
      <c r="B14" s="18"/>
      <c r="C14" s="18"/>
      <c r="D14" s="18"/>
      <c r="E14" s="18"/>
      <c r="F14" s="57"/>
      <c r="G14" s="15"/>
      <c r="H14" s="18"/>
      <c r="I14" s="18"/>
      <c r="J14" s="18"/>
      <c r="K14" s="18"/>
      <c r="L14" s="57"/>
      <c r="M14" s="18" t="s">
        <v>120</v>
      </c>
      <c r="N14" s="18">
        <f t="shared" si="0"/>
        <v>3.770308818057795</v>
      </c>
      <c r="O14" s="18">
        <v>3</v>
      </c>
      <c r="P14" s="18">
        <v>160</v>
      </c>
      <c r="Q14" s="18">
        <f t="shared" si="1"/>
        <v>0.15738118647884747</v>
      </c>
      <c r="R14" s="57">
        <v>0.6915791296605446</v>
      </c>
    </row>
    <row r="15" spans="1:18" ht="12.75">
      <c r="A15" s="15"/>
      <c r="B15" s="18"/>
      <c r="C15" s="18"/>
      <c r="D15" s="18"/>
      <c r="E15" s="18"/>
      <c r="F15" s="57"/>
      <c r="G15" s="15"/>
      <c r="H15" s="18"/>
      <c r="I15" s="18"/>
      <c r="J15" s="18"/>
      <c r="K15" s="18"/>
      <c r="L15" s="57"/>
      <c r="M15" s="18" t="s">
        <v>118</v>
      </c>
      <c r="N15" s="18">
        <f t="shared" si="0"/>
        <v>3.110504774897681</v>
      </c>
      <c r="O15" s="18">
        <v>4</v>
      </c>
      <c r="P15" s="18">
        <v>132</v>
      </c>
      <c r="Q15" s="18">
        <f t="shared" si="1"/>
        <v>0.2543644240204877</v>
      </c>
      <c r="R15" s="57">
        <v>0.6140185806947103</v>
      </c>
    </row>
    <row r="16" spans="1:18" ht="22.5">
      <c r="A16" s="15"/>
      <c r="B16" s="18"/>
      <c r="C16" s="18"/>
      <c r="D16" s="18"/>
      <c r="E16" s="18"/>
      <c r="F16" s="57"/>
      <c r="G16" s="15"/>
      <c r="H16" s="18"/>
      <c r="I16" s="18"/>
      <c r="J16" s="18"/>
      <c r="K16" s="18"/>
      <c r="L16" s="57"/>
      <c r="M16" s="18" t="s">
        <v>119</v>
      </c>
      <c r="N16" s="18">
        <f t="shared" si="0"/>
        <v>3.9352598288478235</v>
      </c>
      <c r="O16" s="18">
        <v>5</v>
      </c>
      <c r="P16" s="18">
        <v>167</v>
      </c>
      <c r="Q16" s="18">
        <f t="shared" si="1"/>
        <v>0.28808050328841583</v>
      </c>
      <c r="R16" s="57">
        <v>0.59145322284284</v>
      </c>
    </row>
    <row r="17" spans="1:18" ht="22.5">
      <c r="A17" s="15"/>
      <c r="B17" s="18"/>
      <c r="C17" s="18"/>
      <c r="D17" s="18"/>
      <c r="E17" s="18"/>
      <c r="F17" s="57"/>
      <c r="G17" s="15"/>
      <c r="H17" s="18"/>
      <c r="I17" s="18"/>
      <c r="J17" s="18"/>
      <c r="K17" s="18"/>
      <c r="L17" s="57"/>
      <c r="M17" s="18" t="s">
        <v>176</v>
      </c>
      <c r="N17" s="18">
        <f t="shared" si="0"/>
        <v>1.296043656207367</v>
      </c>
      <c r="O17" s="18">
        <v>3</v>
      </c>
      <c r="P17" s="18">
        <v>55</v>
      </c>
      <c r="Q17" s="18">
        <f t="shared" si="1"/>
        <v>2.240254182523157</v>
      </c>
      <c r="R17" s="57">
        <v>0.13445887553562896</v>
      </c>
    </row>
    <row r="18" spans="1:18" ht="12.75">
      <c r="A18" s="15"/>
      <c r="B18" s="18"/>
      <c r="C18" s="18"/>
      <c r="D18" s="18"/>
      <c r="E18" s="18"/>
      <c r="F18" s="57"/>
      <c r="G18" s="15"/>
      <c r="H18" s="18"/>
      <c r="I18" s="18"/>
      <c r="J18" s="18"/>
      <c r="K18" s="18"/>
      <c r="L18" s="57"/>
      <c r="M18" s="18" t="s">
        <v>117</v>
      </c>
      <c r="N18" s="18">
        <f t="shared" si="0"/>
        <v>10.533300260448964</v>
      </c>
      <c r="O18" s="18">
        <v>8</v>
      </c>
      <c r="P18" s="18">
        <v>447</v>
      </c>
      <c r="Q18" s="18">
        <f t="shared" si="1"/>
        <v>0.6092687050504008</v>
      </c>
      <c r="R18" s="57">
        <v>0.4350632885515001</v>
      </c>
    </row>
    <row r="19" spans="1:18" ht="12.75">
      <c r="A19" s="15"/>
      <c r="B19" s="18"/>
      <c r="C19" s="18"/>
      <c r="D19" s="18"/>
      <c r="E19" s="18"/>
      <c r="F19" s="57"/>
      <c r="G19" s="15" t="s">
        <v>121</v>
      </c>
      <c r="H19" s="18">
        <f>(190/8063)*J19</f>
        <v>10.014882797966017</v>
      </c>
      <c r="I19" s="18">
        <v>8</v>
      </c>
      <c r="J19" s="18">
        <v>425</v>
      </c>
      <c r="K19" s="18">
        <f>(I19-H19)^2/H19</f>
        <v>0.40537196205270465</v>
      </c>
      <c r="L19" s="57">
        <v>0.5243279111239463</v>
      </c>
      <c r="M19" s="18" t="s">
        <v>118</v>
      </c>
      <c r="N19" s="18">
        <f t="shared" si="0"/>
        <v>3.110504774897681</v>
      </c>
      <c r="O19" s="18">
        <v>4</v>
      </c>
      <c r="P19" s="18">
        <v>132</v>
      </c>
      <c r="Q19" s="18">
        <f t="shared" si="1"/>
        <v>0.2543644240204877</v>
      </c>
      <c r="R19" s="57">
        <v>0.6140185806947103</v>
      </c>
    </row>
    <row r="20" spans="1:18" ht="22.5">
      <c r="A20" s="15"/>
      <c r="B20" s="18"/>
      <c r="C20" s="18"/>
      <c r="D20" s="18"/>
      <c r="E20" s="18"/>
      <c r="F20" s="57"/>
      <c r="G20" s="15"/>
      <c r="H20" s="18"/>
      <c r="I20" s="18"/>
      <c r="J20" s="18"/>
      <c r="K20" s="18"/>
      <c r="L20" s="57"/>
      <c r="M20" s="18" t="s">
        <v>122</v>
      </c>
      <c r="N20" s="18">
        <f t="shared" si="0"/>
        <v>5.60833436686097</v>
      </c>
      <c r="O20" s="18">
        <v>5</v>
      </c>
      <c r="P20" s="18">
        <v>238</v>
      </c>
      <c r="Q20" s="18">
        <f t="shared" si="1"/>
        <v>0.06598584850625963</v>
      </c>
      <c r="R20" s="57">
        <v>0.7972736423338747</v>
      </c>
    </row>
    <row r="21" spans="1:18" ht="22.5">
      <c r="A21" s="15"/>
      <c r="B21" s="18"/>
      <c r="C21" s="18"/>
      <c r="D21" s="18"/>
      <c r="E21" s="18"/>
      <c r="F21" s="57"/>
      <c r="G21" s="15"/>
      <c r="H21" s="18"/>
      <c r="I21" s="18"/>
      <c r="J21" s="18"/>
      <c r="K21" s="18"/>
      <c r="L21" s="57"/>
      <c r="M21" s="18" t="s">
        <v>123</v>
      </c>
      <c r="N21" s="18">
        <f t="shared" si="0"/>
        <v>3.463971226590599</v>
      </c>
      <c r="O21" s="18">
        <v>4</v>
      </c>
      <c r="P21" s="18">
        <v>147</v>
      </c>
      <c r="Q21" s="18">
        <f t="shared" si="1"/>
        <v>0.08294723804781347</v>
      </c>
      <c r="R21" s="57">
        <v>0.773342435593541</v>
      </c>
    </row>
    <row r="22" spans="1:18" ht="22.5">
      <c r="A22" s="15"/>
      <c r="B22" s="18"/>
      <c r="C22" s="18"/>
      <c r="D22" s="18"/>
      <c r="E22" s="18"/>
      <c r="F22" s="57"/>
      <c r="G22" s="15" t="s">
        <v>129</v>
      </c>
      <c r="H22" s="18">
        <f>(190/8063)*J22</f>
        <v>7.469924345777006</v>
      </c>
      <c r="I22" s="18">
        <v>5</v>
      </c>
      <c r="J22" s="18">
        <v>317</v>
      </c>
      <c r="K22" s="18">
        <f>(I22-H22)^2/H22</f>
        <v>0.8166784550248891</v>
      </c>
      <c r="L22" s="57">
        <v>0.3661531007979074</v>
      </c>
      <c r="M22" s="18" t="s">
        <v>123</v>
      </c>
      <c r="N22" s="18">
        <f t="shared" si="0"/>
        <v>3.463971226590599</v>
      </c>
      <c r="O22" s="18">
        <v>4</v>
      </c>
      <c r="P22" s="18">
        <v>147</v>
      </c>
      <c r="Q22" s="18">
        <f t="shared" si="1"/>
        <v>0.08294723804781347</v>
      </c>
      <c r="R22" s="57">
        <v>0.773342435593541</v>
      </c>
    </row>
    <row r="23" spans="1:18" ht="12.75">
      <c r="A23" s="15"/>
      <c r="B23" s="18"/>
      <c r="C23" s="18"/>
      <c r="D23" s="18"/>
      <c r="E23" s="18"/>
      <c r="F23" s="57"/>
      <c r="G23" s="15"/>
      <c r="H23" s="18"/>
      <c r="I23" s="18"/>
      <c r="J23" s="18"/>
      <c r="K23" s="18"/>
      <c r="L23" s="57"/>
      <c r="M23" s="18" t="s">
        <v>131</v>
      </c>
      <c r="N23" s="18">
        <f t="shared" si="0"/>
        <v>4.6893215924593825</v>
      </c>
      <c r="O23" s="18">
        <v>2</v>
      </c>
      <c r="P23" s="18">
        <v>199</v>
      </c>
      <c r="Q23" s="18">
        <f t="shared" si="1"/>
        <v>1.5423234438214561</v>
      </c>
      <c r="R23" s="57">
        <v>0.21427229625972488</v>
      </c>
    </row>
    <row r="24" spans="1:18" ht="22.5">
      <c r="A24" s="15"/>
      <c r="B24" s="18"/>
      <c r="C24" s="18"/>
      <c r="D24" s="18"/>
      <c r="E24" s="18"/>
      <c r="F24" s="57"/>
      <c r="G24" s="15"/>
      <c r="H24" s="18"/>
      <c r="I24" s="18"/>
      <c r="J24" s="18"/>
      <c r="K24" s="18"/>
      <c r="L24" s="57"/>
      <c r="M24" s="18" t="s">
        <v>130</v>
      </c>
      <c r="N24" s="18">
        <f t="shared" si="0"/>
        <v>3.7467443879449336</v>
      </c>
      <c r="O24" s="18">
        <v>2</v>
      </c>
      <c r="P24" s="18">
        <v>159</v>
      </c>
      <c r="Q24" s="18">
        <f t="shared" si="1"/>
        <v>0.8143379000270256</v>
      </c>
      <c r="R24" s="57">
        <v>0.3668408492209494</v>
      </c>
    </row>
    <row r="25" spans="1:18" ht="12.75">
      <c r="A25" s="15"/>
      <c r="B25" s="18"/>
      <c r="C25" s="18"/>
      <c r="D25" s="18"/>
      <c r="E25" s="18"/>
      <c r="F25" s="57"/>
      <c r="G25" s="15" t="s">
        <v>124</v>
      </c>
      <c r="H25" s="18">
        <f aca="true" t="shared" si="2" ref="H25:H32">(190/8063)*J25</f>
        <v>3.440406796477738</v>
      </c>
      <c r="I25" s="18">
        <v>3</v>
      </c>
      <c r="J25" s="18">
        <v>146</v>
      </c>
      <c r="K25" s="18">
        <f aca="true" t="shared" si="3" ref="K25:K32">(I25-H25)^2/H25</f>
        <v>0.05637651529532974</v>
      </c>
      <c r="L25" s="57">
        <v>0.8123174845387142</v>
      </c>
      <c r="M25" s="18" t="s">
        <v>125</v>
      </c>
      <c r="N25" s="18">
        <f t="shared" si="0"/>
        <v>2.780602753317624</v>
      </c>
      <c r="O25" s="18">
        <v>3</v>
      </c>
      <c r="P25" s="18">
        <v>118</v>
      </c>
      <c r="Q25" s="18">
        <f t="shared" si="1"/>
        <v>0.01731104948176285</v>
      </c>
      <c r="R25" s="57">
        <v>0.8953232611191956</v>
      </c>
    </row>
    <row r="26" spans="1:18" ht="22.5">
      <c r="A26" s="15"/>
      <c r="B26" s="18"/>
      <c r="C26" s="18"/>
      <c r="D26" s="18"/>
      <c r="E26" s="18"/>
      <c r="F26" s="57"/>
      <c r="G26" s="31" t="s">
        <v>99</v>
      </c>
      <c r="H26" s="37">
        <f t="shared" si="2"/>
        <v>18.309562197693165</v>
      </c>
      <c r="I26" s="37">
        <v>8</v>
      </c>
      <c r="J26" s="37">
        <v>777</v>
      </c>
      <c r="K26" s="37">
        <f t="shared" si="3"/>
        <v>5.805003503660787</v>
      </c>
      <c r="L26" s="58">
        <v>0.01598063595653909</v>
      </c>
      <c r="M26" s="18" t="s">
        <v>101</v>
      </c>
      <c r="N26" s="18">
        <f t="shared" si="0"/>
        <v>14.986977551779734</v>
      </c>
      <c r="O26" s="18">
        <v>8</v>
      </c>
      <c r="P26" s="18">
        <v>636</v>
      </c>
      <c r="Q26" s="18">
        <f t="shared" si="1"/>
        <v>3.257351600108102</v>
      </c>
      <c r="R26" s="57">
        <v>0.07110387850612832</v>
      </c>
    </row>
    <row r="27" spans="1:18" ht="12.75">
      <c r="A27" s="15"/>
      <c r="B27" s="18"/>
      <c r="C27" s="18"/>
      <c r="D27" s="18"/>
      <c r="E27" s="18"/>
      <c r="F27" s="57"/>
      <c r="G27" s="15" t="s">
        <v>181</v>
      </c>
      <c r="H27" s="18">
        <f t="shared" si="2"/>
        <v>1.6730745380131464</v>
      </c>
      <c r="I27" s="18">
        <v>2</v>
      </c>
      <c r="J27" s="18">
        <v>71</v>
      </c>
      <c r="K27" s="18">
        <f t="shared" si="3"/>
        <v>0.06388254394346525</v>
      </c>
      <c r="L27" s="57">
        <v>0.8004614358303159</v>
      </c>
      <c r="M27" s="18" t="s">
        <v>169</v>
      </c>
      <c r="N27" s="18"/>
      <c r="O27" s="18"/>
      <c r="P27" s="18"/>
      <c r="Q27" s="18"/>
      <c r="R27" s="57"/>
    </row>
    <row r="28" spans="1:18" ht="12.75">
      <c r="A28" s="15"/>
      <c r="B28" s="18"/>
      <c r="C28" s="18"/>
      <c r="D28" s="18"/>
      <c r="E28" s="18"/>
      <c r="F28" s="57"/>
      <c r="G28" s="15" t="s">
        <v>134</v>
      </c>
      <c r="H28" s="18">
        <f t="shared" si="2"/>
        <v>11.145975443383357</v>
      </c>
      <c r="I28" s="18">
        <v>5</v>
      </c>
      <c r="J28" s="18">
        <v>473</v>
      </c>
      <c r="K28" s="18">
        <f t="shared" si="3"/>
        <v>3.388937499686906</v>
      </c>
      <c r="L28" s="57">
        <v>0.06563523152976725</v>
      </c>
      <c r="M28" s="18" t="s">
        <v>135</v>
      </c>
      <c r="N28" s="18">
        <f t="shared" si="0"/>
        <v>6.550911571375418</v>
      </c>
      <c r="O28" s="18">
        <v>4</v>
      </c>
      <c r="P28" s="18">
        <v>278</v>
      </c>
      <c r="Q28" s="18">
        <f t="shared" si="1"/>
        <v>0.9933197500956001</v>
      </c>
      <c r="R28" s="57">
        <v>0.3189323499608405</v>
      </c>
    </row>
    <row r="29" spans="1:18" ht="12.75">
      <c r="A29" s="15"/>
      <c r="B29" s="18"/>
      <c r="C29" s="18"/>
      <c r="D29" s="18"/>
      <c r="E29" s="18"/>
      <c r="F29" s="57"/>
      <c r="G29" s="15" t="s">
        <v>45</v>
      </c>
      <c r="H29" s="18">
        <f t="shared" si="2"/>
        <v>2.4271363016247056</v>
      </c>
      <c r="I29" s="18">
        <v>2</v>
      </c>
      <c r="J29" s="18">
        <v>103</v>
      </c>
      <c r="K29" s="18">
        <f t="shared" si="3"/>
        <v>0.07516900474172135</v>
      </c>
      <c r="L29" s="57">
        <v>0.7839542393338227</v>
      </c>
      <c r="M29" s="18" t="s">
        <v>169</v>
      </c>
      <c r="N29" s="18"/>
      <c r="O29" s="18"/>
      <c r="P29" s="18"/>
      <c r="Q29" s="18"/>
      <c r="R29" s="57"/>
    </row>
    <row r="30" spans="1:18" ht="23.25" thickBot="1">
      <c r="A30" s="19"/>
      <c r="B30" s="39"/>
      <c r="C30" s="39"/>
      <c r="D30" s="39"/>
      <c r="E30" s="39"/>
      <c r="F30" s="59"/>
      <c r="G30" s="19" t="s">
        <v>202</v>
      </c>
      <c r="H30" s="39">
        <f t="shared" si="2"/>
        <v>1.7437678283517302</v>
      </c>
      <c r="I30" s="39">
        <v>2</v>
      </c>
      <c r="J30" s="39">
        <v>74</v>
      </c>
      <c r="K30" s="39">
        <f t="shared" si="3"/>
        <v>0.03765118539298189</v>
      </c>
      <c r="L30" s="59">
        <v>0.8461452407482601</v>
      </c>
      <c r="M30" s="39" t="s">
        <v>203</v>
      </c>
      <c r="N30" s="39">
        <f t="shared" si="0"/>
        <v>0.6833684732729753</v>
      </c>
      <c r="O30" s="39">
        <v>2</v>
      </c>
      <c r="P30" s="39">
        <v>29</v>
      </c>
      <c r="Q30" s="39">
        <f t="shared" si="1"/>
        <v>2.5367260050334113</v>
      </c>
      <c r="R30" s="59">
        <v>0.11122520249949375</v>
      </c>
    </row>
    <row r="31" spans="1:18" ht="22.5">
      <c r="A31" s="11" t="s">
        <v>10</v>
      </c>
      <c r="B31" s="14">
        <f>(190/8063)*D31</f>
        <v>26.934143619000373</v>
      </c>
      <c r="C31" s="14">
        <v>36</v>
      </c>
      <c r="D31" s="14">
        <v>1143</v>
      </c>
      <c r="E31" s="14">
        <f>(C31-B31)^2/B31</f>
        <v>3.0515078958341877</v>
      </c>
      <c r="F31" s="56">
        <v>0.08066221991784706</v>
      </c>
      <c r="G31" s="11" t="s">
        <v>20</v>
      </c>
      <c r="H31" s="14">
        <f t="shared" si="2"/>
        <v>3.4875356567034603</v>
      </c>
      <c r="I31" s="14">
        <v>6</v>
      </c>
      <c r="J31" s="14">
        <v>148</v>
      </c>
      <c r="K31" s="14">
        <f t="shared" si="3"/>
        <v>1.8100107633890932</v>
      </c>
      <c r="L31" s="56">
        <v>0.17850693876549917</v>
      </c>
      <c r="M31" s="14" t="s">
        <v>21</v>
      </c>
      <c r="N31" s="14">
        <f t="shared" si="0"/>
        <v>2.9691181942205134</v>
      </c>
      <c r="O31" s="14">
        <v>6</v>
      </c>
      <c r="P31" s="14">
        <v>126</v>
      </c>
      <c r="Q31" s="14">
        <f t="shared" si="1"/>
        <v>3.093930224295702</v>
      </c>
      <c r="R31" s="56">
        <v>0.07858478848905492</v>
      </c>
    </row>
    <row r="32" spans="1:18" ht="22.5">
      <c r="A32" s="15"/>
      <c r="B32" s="18"/>
      <c r="C32" s="18"/>
      <c r="D32" s="18"/>
      <c r="E32" s="18"/>
      <c r="F32" s="57"/>
      <c r="G32" s="38" t="s">
        <v>22</v>
      </c>
      <c r="H32" s="34">
        <f t="shared" si="2"/>
        <v>8.459630410517176</v>
      </c>
      <c r="I32" s="34">
        <v>15</v>
      </c>
      <c r="J32" s="34">
        <v>359</v>
      </c>
      <c r="K32" s="34">
        <f t="shared" si="3"/>
        <v>5.056537022450913</v>
      </c>
      <c r="L32" s="60">
        <v>0.024533212485405742</v>
      </c>
      <c r="M32" s="18" t="s">
        <v>21</v>
      </c>
      <c r="N32" s="18">
        <f t="shared" si="0"/>
        <v>2.9691181942205134</v>
      </c>
      <c r="O32" s="18">
        <v>6</v>
      </c>
      <c r="P32" s="18">
        <v>126</v>
      </c>
      <c r="Q32" s="18">
        <f t="shared" si="1"/>
        <v>3.093930224295702</v>
      </c>
      <c r="R32" s="57">
        <v>0.07858478848905492</v>
      </c>
    </row>
    <row r="33" spans="1:18" ht="22.5">
      <c r="A33" s="15"/>
      <c r="B33" s="18"/>
      <c r="C33" s="18"/>
      <c r="D33" s="18"/>
      <c r="E33" s="18"/>
      <c r="F33" s="57"/>
      <c r="G33" s="15"/>
      <c r="H33" s="18"/>
      <c r="I33" s="18"/>
      <c r="J33" s="18"/>
      <c r="K33" s="18"/>
      <c r="L33" s="57"/>
      <c r="M33" s="18" t="s">
        <v>23</v>
      </c>
      <c r="N33" s="18">
        <f t="shared" si="0"/>
        <v>2.5685228823018726</v>
      </c>
      <c r="O33" s="18">
        <v>5</v>
      </c>
      <c r="P33" s="18">
        <v>109</v>
      </c>
      <c r="Q33" s="18">
        <f t="shared" si="1"/>
        <v>2.301743548646634</v>
      </c>
      <c r="R33" s="57">
        <v>0.12922886452695415</v>
      </c>
    </row>
    <row r="34" spans="1:18" ht="22.5">
      <c r="A34" s="15"/>
      <c r="B34" s="18"/>
      <c r="C34" s="18"/>
      <c r="D34" s="18"/>
      <c r="E34" s="18"/>
      <c r="F34" s="57"/>
      <c r="G34" s="15" t="s">
        <v>17</v>
      </c>
      <c r="H34" s="18">
        <f>(190/8063)*J34</f>
        <v>5.7261565174252755</v>
      </c>
      <c r="I34" s="18">
        <v>8</v>
      </c>
      <c r="J34" s="18">
        <v>243</v>
      </c>
      <c r="K34" s="18">
        <f>(I34-H34)^2/H34</f>
        <v>0.9029379772476719</v>
      </c>
      <c r="L34" s="57">
        <v>0.3419951512001457</v>
      </c>
      <c r="M34" s="34" t="s">
        <v>19</v>
      </c>
      <c r="N34" s="34">
        <f t="shared" si="0"/>
        <v>3.2990202158005704</v>
      </c>
      <c r="O34" s="34">
        <v>8</v>
      </c>
      <c r="P34" s="34">
        <v>140</v>
      </c>
      <c r="Q34" s="34">
        <f t="shared" si="1"/>
        <v>6.69871946392087</v>
      </c>
      <c r="R34" s="60">
        <v>0.0096482180096632</v>
      </c>
    </row>
    <row r="35" spans="1:18" ht="22.5">
      <c r="A35" s="15"/>
      <c r="B35" s="18"/>
      <c r="C35" s="18"/>
      <c r="D35" s="18"/>
      <c r="E35" s="18"/>
      <c r="F35" s="57"/>
      <c r="G35" s="38" t="s">
        <v>24</v>
      </c>
      <c r="H35" s="34">
        <f>(190/8063)*J35</f>
        <v>12.98400099218653</v>
      </c>
      <c r="I35" s="34">
        <v>24</v>
      </c>
      <c r="J35" s="34">
        <v>551</v>
      </c>
      <c r="K35" s="34">
        <f>(I35-H35)^2/H35</f>
        <v>9.346289653949833</v>
      </c>
      <c r="L35" s="60">
        <v>0.0022343736450989304</v>
      </c>
      <c r="M35" s="34" t="s">
        <v>19</v>
      </c>
      <c r="N35" s="34">
        <f t="shared" si="0"/>
        <v>3.2990202158005704</v>
      </c>
      <c r="O35" s="34">
        <v>8</v>
      </c>
      <c r="P35" s="34">
        <v>140</v>
      </c>
      <c r="Q35" s="34">
        <f t="shared" si="1"/>
        <v>6.69871946392087</v>
      </c>
      <c r="R35" s="60">
        <v>0.0096482180096632</v>
      </c>
    </row>
    <row r="36" spans="1:18" ht="12.75">
      <c r="A36" s="15"/>
      <c r="B36" s="18"/>
      <c r="C36" s="18"/>
      <c r="D36" s="18"/>
      <c r="E36" s="18"/>
      <c r="F36" s="57"/>
      <c r="G36" s="15"/>
      <c r="H36" s="18"/>
      <c r="I36" s="18"/>
      <c r="J36" s="18"/>
      <c r="K36" s="18"/>
      <c r="L36" s="57"/>
      <c r="M36" s="34" t="s">
        <v>25</v>
      </c>
      <c r="N36" s="34">
        <f t="shared" si="0"/>
        <v>12.701227830832197</v>
      </c>
      <c r="O36" s="34">
        <v>23</v>
      </c>
      <c r="P36" s="34">
        <v>539</v>
      </c>
      <c r="Q36" s="34">
        <f t="shared" si="1"/>
        <v>8.350744479596964</v>
      </c>
      <c r="R36" s="60">
        <v>0.0038552933281852386</v>
      </c>
    </row>
    <row r="37" spans="1:18" ht="12.75">
      <c r="A37" s="15"/>
      <c r="B37" s="18"/>
      <c r="C37" s="18"/>
      <c r="D37" s="18"/>
      <c r="E37" s="18"/>
      <c r="F37" s="57"/>
      <c r="G37" s="15" t="s">
        <v>26</v>
      </c>
      <c r="H37" s="18">
        <f>(190/8063)*J37</f>
        <v>6.786555872504031</v>
      </c>
      <c r="I37" s="18">
        <v>2</v>
      </c>
      <c r="J37" s="18">
        <v>288</v>
      </c>
      <c r="K37" s="18">
        <f>(I37-H37)^2/H37</f>
        <v>3.375956457299352</v>
      </c>
      <c r="L37" s="57">
        <v>0.06615417080325181</v>
      </c>
      <c r="M37" s="34" t="s">
        <v>169</v>
      </c>
      <c r="N37" s="34"/>
      <c r="O37" s="34"/>
      <c r="P37" s="34"/>
      <c r="Q37" s="34"/>
      <c r="R37" s="60"/>
    </row>
    <row r="38" spans="1:18" ht="23.25" thickBot="1">
      <c r="A38" s="19"/>
      <c r="B38" s="39"/>
      <c r="C38" s="39"/>
      <c r="D38" s="39"/>
      <c r="E38" s="39"/>
      <c r="F38" s="59"/>
      <c r="G38" s="19" t="s">
        <v>11</v>
      </c>
      <c r="H38" s="39">
        <f>(190/8063)*J38</f>
        <v>8.978047873000124</v>
      </c>
      <c r="I38" s="39">
        <v>12</v>
      </c>
      <c r="J38" s="39">
        <v>381</v>
      </c>
      <c r="K38" s="39">
        <f>(I38-H38)^2/H38</f>
        <v>1.0171692986113965</v>
      </c>
      <c r="L38" s="59">
        <v>0.31319140165660553</v>
      </c>
      <c r="M38" s="22" t="s">
        <v>12</v>
      </c>
      <c r="N38" s="22">
        <f t="shared" si="0"/>
        <v>6.032494108892472</v>
      </c>
      <c r="O38" s="22">
        <v>11</v>
      </c>
      <c r="P38" s="22">
        <v>256</v>
      </c>
      <c r="Q38" s="22">
        <f t="shared" si="1"/>
        <v>4.090532760208261</v>
      </c>
      <c r="R38" s="61">
        <v>0.04312404722595109</v>
      </c>
    </row>
    <row r="39" spans="1:18" ht="22.5">
      <c r="A39" s="11" t="s">
        <v>29</v>
      </c>
      <c r="B39" s="14">
        <f>(190/8063)*D39</f>
        <v>40.46012650378271</v>
      </c>
      <c r="C39" s="14">
        <v>37</v>
      </c>
      <c r="D39" s="14">
        <v>1717</v>
      </c>
      <c r="E39" s="14">
        <f>(C39-B39)^2/B39</f>
        <v>0.29590800762969016</v>
      </c>
      <c r="F39" s="56">
        <v>0.5864591778798437</v>
      </c>
      <c r="G39" s="11" t="s">
        <v>44</v>
      </c>
      <c r="H39" s="14">
        <f>(190/8063)*J39</f>
        <v>6.315267270246807</v>
      </c>
      <c r="I39" s="14">
        <v>9</v>
      </c>
      <c r="J39" s="14">
        <v>268</v>
      </c>
      <c r="K39" s="14">
        <f>(I39-H39)^2/H39</f>
        <v>1.1413277572852978</v>
      </c>
      <c r="L39" s="56">
        <v>0.2853719405349744</v>
      </c>
      <c r="M39" s="14" t="s">
        <v>39</v>
      </c>
      <c r="N39" s="14">
        <f t="shared" si="0"/>
        <v>5.23130348505519</v>
      </c>
      <c r="O39" s="14">
        <v>8</v>
      </c>
      <c r="P39" s="14">
        <v>222</v>
      </c>
      <c r="Q39" s="14">
        <f t="shared" si="1"/>
        <v>1.4653480559418666</v>
      </c>
      <c r="R39" s="56">
        <v>0.22608110236424106</v>
      </c>
    </row>
    <row r="40" spans="1:18" ht="22.5">
      <c r="A40" s="15"/>
      <c r="B40" s="18"/>
      <c r="C40" s="18"/>
      <c r="D40" s="18"/>
      <c r="E40" s="18"/>
      <c r="F40" s="57"/>
      <c r="G40" s="15"/>
      <c r="H40" s="18"/>
      <c r="I40" s="18"/>
      <c r="J40" s="18"/>
      <c r="K40" s="18"/>
      <c r="L40" s="57"/>
      <c r="M40" s="18" t="s">
        <v>41</v>
      </c>
      <c r="N40" s="18">
        <f t="shared" si="0"/>
        <v>5.702592087312414</v>
      </c>
      <c r="O40" s="18">
        <v>8</v>
      </c>
      <c r="P40" s="18">
        <v>242</v>
      </c>
      <c r="Q40" s="18">
        <f t="shared" si="1"/>
        <v>0.9255585944894487</v>
      </c>
      <c r="R40" s="57">
        <v>0.3360196872568556</v>
      </c>
    </row>
    <row r="41" spans="1:18" ht="22.5">
      <c r="A41" s="15"/>
      <c r="B41" s="18"/>
      <c r="C41" s="18"/>
      <c r="D41" s="18"/>
      <c r="E41" s="18"/>
      <c r="F41" s="57"/>
      <c r="G41" s="15" t="s">
        <v>35</v>
      </c>
      <c r="H41" s="18">
        <f>(190/8063)*J41</f>
        <v>36.19496465335483</v>
      </c>
      <c r="I41" s="18">
        <v>33</v>
      </c>
      <c r="J41" s="18">
        <v>1536</v>
      </c>
      <c r="K41" s="18">
        <f>(I41-H41)^2/H41</f>
        <v>0.2820226303285149</v>
      </c>
      <c r="L41" s="57">
        <v>0.5953785676673111</v>
      </c>
      <c r="M41" s="18" t="s">
        <v>37</v>
      </c>
      <c r="N41" s="18">
        <f t="shared" si="0"/>
        <v>28.135929554756295</v>
      </c>
      <c r="O41" s="18">
        <v>20</v>
      </c>
      <c r="P41" s="18">
        <v>1194</v>
      </c>
      <c r="Q41" s="18">
        <f t="shared" si="1"/>
        <v>2.35262707745752</v>
      </c>
      <c r="R41" s="57">
        <v>0.12507207346536198</v>
      </c>
    </row>
    <row r="42" spans="1:18" ht="22.5">
      <c r="A42" s="15"/>
      <c r="B42" s="18"/>
      <c r="C42" s="18"/>
      <c r="D42" s="18"/>
      <c r="E42" s="18"/>
      <c r="F42" s="57"/>
      <c r="G42" s="15"/>
      <c r="H42" s="18"/>
      <c r="I42" s="18"/>
      <c r="J42" s="18"/>
      <c r="K42" s="18"/>
      <c r="L42" s="57"/>
      <c r="M42" s="18" t="s">
        <v>39</v>
      </c>
      <c r="N42" s="18">
        <f t="shared" si="0"/>
        <v>5.23130348505519</v>
      </c>
      <c r="O42" s="18">
        <v>8</v>
      </c>
      <c r="P42" s="18">
        <v>222</v>
      </c>
      <c r="Q42" s="18">
        <f t="shared" si="1"/>
        <v>1.4653480559418666</v>
      </c>
      <c r="R42" s="57">
        <v>0.22608110236424106</v>
      </c>
    </row>
    <row r="43" spans="1:18" ht="22.5">
      <c r="A43" s="15"/>
      <c r="B43" s="18"/>
      <c r="C43" s="18"/>
      <c r="D43" s="18"/>
      <c r="E43" s="18"/>
      <c r="F43" s="57"/>
      <c r="G43" s="15"/>
      <c r="H43" s="18"/>
      <c r="I43" s="18"/>
      <c r="J43" s="18"/>
      <c r="K43" s="18"/>
      <c r="L43" s="57"/>
      <c r="M43" s="18" t="s">
        <v>204</v>
      </c>
      <c r="N43" s="18">
        <f t="shared" si="0"/>
        <v>6.221009549795362</v>
      </c>
      <c r="O43" s="18">
        <v>8</v>
      </c>
      <c r="P43" s="18">
        <v>264</v>
      </c>
      <c r="Q43" s="18">
        <f t="shared" si="1"/>
        <v>0.5087288480409754</v>
      </c>
      <c r="R43" s="57">
        <v>0.47568964638884814</v>
      </c>
    </row>
    <row r="44" spans="1:18" ht="22.5">
      <c r="A44" s="15"/>
      <c r="B44" s="18"/>
      <c r="C44" s="18"/>
      <c r="D44" s="18"/>
      <c r="E44" s="18"/>
      <c r="F44" s="57"/>
      <c r="G44" s="15"/>
      <c r="H44" s="18"/>
      <c r="I44" s="18"/>
      <c r="J44" s="18"/>
      <c r="K44" s="18"/>
      <c r="L44" s="57"/>
      <c r="M44" s="18" t="s">
        <v>38</v>
      </c>
      <c r="N44" s="18">
        <f t="shared" si="0"/>
        <v>35.087436438050354</v>
      </c>
      <c r="O44" s="18">
        <v>30</v>
      </c>
      <c r="P44" s="18">
        <v>1489</v>
      </c>
      <c r="Q44" s="18">
        <f t="shared" si="1"/>
        <v>0.7376432175915504</v>
      </c>
      <c r="R44" s="57">
        <v>0.39041688689783005</v>
      </c>
    </row>
    <row r="45" spans="1:18" ht="22.5">
      <c r="A45" s="15"/>
      <c r="B45" s="18"/>
      <c r="C45" s="18"/>
      <c r="D45" s="18"/>
      <c r="E45" s="18"/>
      <c r="F45" s="57"/>
      <c r="G45" s="15"/>
      <c r="H45" s="18"/>
      <c r="I45" s="18"/>
      <c r="J45" s="18"/>
      <c r="K45" s="18"/>
      <c r="L45" s="57"/>
      <c r="M45" s="18" t="s">
        <v>205</v>
      </c>
      <c r="N45" s="18">
        <f t="shared" si="0"/>
        <v>0.5655463227086692</v>
      </c>
      <c r="O45" s="18">
        <v>2</v>
      </c>
      <c r="P45" s="18">
        <v>24</v>
      </c>
      <c r="Q45" s="18">
        <f t="shared" si="1"/>
        <v>3.6383533402525288</v>
      </c>
      <c r="R45" s="57">
        <v>0.05646275240290455</v>
      </c>
    </row>
    <row r="46" spans="1:18" ht="22.5">
      <c r="A46" s="15"/>
      <c r="B46" s="18"/>
      <c r="C46" s="18"/>
      <c r="D46" s="18"/>
      <c r="E46" s="18"/>
      <c r="F46" s="57"/>
      <c r="G46" s="15" t="s">
        <v>40</v>
      </c>
      <c r="H46" s="18">
        <f>(190/8063)*J46</f>
        <v>37.32605729877217</v>
      </c>
      <c r="I46" s="18">
        <v>33</v>
      </c>
      <c r="J46" s="18">
        <v>1584</v>
      </c>
      <c r="K46" s="18">
        <f>(I46-H46)^2/H46</f>
        <v>0.5013862461405905</v>
      </c>
      <c r="L46" s="57">
        <v>0.4788916502181846</v>
      </c>
      <c r="M46" s="18" t="s">
        <v>41</v>
      </c>
      <c r="N46" s="18">
        <f t="shared" si="0"/>
        <v>5.702592087312414</v>
      </c>
      <c r="O46" s="18">
        <v>8</v>
      </c>
      <c r="P46" s="18">
        <v>242</v>
      </c>
      <c r="Q46" s="18">
        <f t="shared" si="1"/>
        <v>0.9255585944894487</v>
      </c>
      <c r="R46" s="57">
        <v>0.3360196872568556</v>
      </c>
    </row>
    <row r="47" spans="1:18" ht="22.5">
      <c r="A47" s="15"/>
      <c r="B47" s="18"/>
      <c r="C47" s="18"/>
      <c r="D47" s="18"/>
      <c r="E47" s="18"/>
      <c r="F47" s="57"/>
      <c r="G47" s="15"/>
      <c r="H47" s="18"/>
      <c r="I47" s="18"/>
      <c r="J47" s="18"/>
      <c r="K47" s="18"/>
      <c r="L47" s="57"/>
      <c r="M47" s="18" t="s">
        <v>38</v>
      </c>
      <c r="N47" s="18">
        <f t="shared" si="0"/>
        <v>35.087436438050354</v>
      </c>
      <c r="O47" s="18">
        <v>30</v>
      </c>
      <c r="P47" s="18">
        <v>1489</v>
      </c>
      <c r="Q47" s="18">
        <f t="shared" si="1"/>
        <v>0.7376432175915504</v>
      </c>
      <c r="R47" s="57">
        <v>0.39041688689783005</v>
      </c>
    </row>
    <row r="48" spans="1:18" ht="22.5">
      <c r="A48" s="15"/>
      <c r="B48" s="18"/>
      <c r="C48" s="18"/>
      <c r="D48" s="18"/>
      <c r="E48" s="18"/>
      <c r="F48" s="57"/>
      <c r="G48" s="15"/>
      <c r="H48" s="18"/>
      <c r="I48" s="18"/>
      <c r="J48" s="18"/>
      <c r="K48" s="18"/>
      <c r="L48" s="57"/>
      <c r="M48" s="18" t="s">
        <v>34</v>
      </c>
      <c r="N48" s="18">
        <f t="shared" si="0"/>
        <v>7.304973334986977</v>
      </c>
      <c r="O48" s="18">
        <v>9</v>
      </c>
      <c r="P48" s="18">
        <v>310</v>
      </c>
      <c r="Q48" s="18">
        <f t="shared" si="1"/>
        <v>0.3933094979750932</v>
      </c>
      <c r="R48" s="57">
        <v>0.5305648989091416</v>
      </c>
    </row>
    <row r="49" spans="1:18" ht="22.5">
      <c r="A49" s="15"/>
      <c r="B49" s="18"/>
      <c r="C49" s="18"/>
      <c r="D49" s="18"/>
      <c r="E49" s="18"/>
      <c r="F49" s="57"/>
      <c r="G49" s="15"/>
      <c r="H49" s="18"/>
      <c r="I49" s="18"/>
      <c r="J49" s="18"/>
      <c r="K49" s="18"/>
      <c r="L49" s="57"/>
      <c r="M49" s="18" t="s">
        <v>43</v>
      </c>
      <c r="N49" s="18">
        <f t="shared" si="0"/>
        <v>2.851296043656207</v>
      </c>
      <c r="O49" s="18">
        <v>3</v>
      </c>
      <c r="P49" s="18">
        <v>121</v>
      </c>
      <c r="Q49" s="18">
        <f t="shared" si="1"/>
        <v>0.007755373799748061</v>
      </c>
      <c r="R49" s="57">
        <v>0.9298253311132613</v>
      </c>
    </row>
    <row r="50" spans="1:18" ht="22.5">
      <c r="A50" s="15"/>
      <c r="B50" s="18"/>
      <c r="C50" s="18"/>
      <c r="D50" s="18"/>
      <c r="E50" s="18"/>
      <c r="F50" s="57"/>
      <c r="G50" s="15" t="s">
        <v>32</v>
      </c>
      <c r="H50" s="18">
        <f>(190/8063)*J50</f>
        <v>8.059035098598537</v>
      </c>
      <c r="I50" s="18">
        <v>10</v>
      </c>
      <c r="J50" s="18">
        <v>342</v>
      </c>
      <c r="K50" s="18">
        <f>(I50-H50)^2/H50</f>
        <v>0.4674684627105707</v>
      </c>
      <c r="L50" s="57">
        <v>0.49415410501545887</v>
      </c>
      <c r="M50" s="18" t="s">
        <v>204</v>
      </c>
      <c r="N50" s="18">
        <f t="shared" si="0"/>
        <v>6.221009549795362</v>
      </c>
      <c r="O50" s="18">
        <v>8</v>
      </c>
      <c r="P50" s="18">
        <v>264</v>
      </c>
      <c r="Q50" s="18">
        <f t="shared" si="1"/>
        <v>0.5087288480409754</v>
      </c>
      <c r="R50" s="57">
        <v>0.47568964638884814</v>
      </c>
    </row>
    <row r="51" spans="1:18" ht="22.5">
      <c r="A51" s="15"/>
      <c r="B51" s="18"/>
      <c r="C51" s="18"/>
      <c r="D51" s="18"/>
      <c r="E51" s="18"/>
      <c r="F51" s="57"/>
      <c r="G51" s="15"/>
      <c r="H51" s="18"/>
      <c r="I51" s="18"/>
      <c r="J51" s="18"/>
      <c r="K51" s="18"/>
      <c r="L51" s="57"/>
      <c r="M51" s="18" t="s">
        <v>34</v>
      </c>
      <c r="N51" s="18">
        <f t="shared" si="0"/>
        <v>7.304973334986977</v>
      </c>
      <c r="O51" s="18">
        <v>9</v>
      </c>
      <c r="P51" s="18">
        <v>310</v>
      </c>
      <c r="Q51" s="18">
        <f t="shared" si="1"/>
        <v>0.3933094979750932</v>
      </c>
      <c r="R51" s="57">
        <v>0.5305648989091416</v>
      </c>
    </row>
    <row r="52" spans="1:18" ht="22.5">
      <c r="A52" s="15"/>
      <c r="B52" s="18"/>
      <c r="C52" s="18"/>
      <c r="D52" s="18"/>
      <c r="E52" s="18"/>
      <c r="F52" s="57"/>
      <c r="G52" s="15"/>
      <c r="H52" s="18"/>
      <c r="I52" s="18"/>
      <c r="J52" s="18"/>
      <c r="K52" s="18"/>
      <c r="L52" s="57"/>
      <c r="M52" s="18" t="s">
        <v>203</v>
      </c>
      <c r="N52" s="18">
        <f t="shared" si="0"/>
        <v>0.6833684732729753</v>
      </c>
      <c r="O52" s="18">
        <v>2</v>
      </c>
      <c r="P52" s="18">
        <v>29</v>
      </c>
      <c r="Q52" s="18">
        <f t="shared" si="1"/>
        <v>2.5367260050334113</v>
      </c>
      <c r="R52" s="57">
        <v>0.11122520249949375</v>
      </c>
    </row>
    <row r="53" spans="1:18" ht="22.5">
      <c r="A53" s="15"/>
      <c r="B53" s="18"/>
      <c r="C53" s="18"/>
      <c r="D53" s="18"/>
      <c r="E53" s="18"/>
      <c r="F53" s="57"/>
      <c r="G53" s="15" t="s">
        <v>30</v>
      </c>
      <c r="H53" s="18">
        <f>(190/8063)*J53</f>
        <v>1.7437678283517302</v>
      </c>
      <c r="I53" s="18">
        <v>2</v>
      </c>
      <c r="J53" s="18">
        <v>74</v>
      </c>
      <c r="K53" s="18">
        <f>(I53-H53)^2/H53</f>
        <v>0.03765118539298189</v>
      </c>
      <c r="L53" s="57">
        <v>0.8461452407482601</v>
      </c>
      <c r="M53" s="18" t="s">
        <v>203</v>
      </c>
      <c r="N53" s="18">
        <f t="shared" si="0"/>
        <v>0.6833684732729753</v>
      </c>
      <c r="O53" s="18">
        <v>2</v>
      </c>
      <c r="P53" s="18">
        <v>29</v>
      </c>
      <c r="Q53" s="18">
        <f t="shared" si="1"/>
        <v>2.5367260050334113</v>
      </c>
      <c r="R53" s="57">
        <v>0.11122520249949375</v>
      </c>
    </row>
    <row r="54" spans="1:18" ht="13.5" thickBot="1">
      <c r="A54" s="19"/>
      <c r="B54" s="39"/>
      <c r="C54" s="39"/>
      <c r="D54" s="39"/>
      <c r="E54" s="39"/>
      <c r="F54" s="59"/>
      <c r="G54" s="19" t="s">
        <v>45</v>
      </c>
      <c r="H54" s="39">
        <f>(190/8063)*J54</f>
        <v>2.4271363016247056</v>
      </c>
      <c r="I54" s="39">
        <v>2</v>
      </c>
      <c r="J54" s="39">
        <v>103</v>
      </c>
      <c r="K54" s="39">
        <f>(I54-H54)^2/H54</f>
        <v>0.07516900474172135</v>
      </c>
      <c r="L54" s="59">
        <v>0.7839542393338227</v>
      </c>
      <c r="M54" s="39" t="s">
        <v>169</v>
      </c>
      <c r="N54" s="39">
        <f t="shared" si="0"/>
        <v>0</v>
      </c>
      <c r="O54" s="39"/>
      <c r="P54" s="39"/>
      <c r="Q54" s="39" t="e">
        <f t="shared" si="1"/>
        <v>#DIV/0!</v>
      </c>
      <c r="R54" s="59"/>
    </row>
    <row r="55" spans="1:18" ht="12.75">
      <c r="A55" s="11" t="s">
        <v>160</v>
      </c>
      <c r="B55" s="14">
        <f>(190/8063)*D55</f>
        <v>175.95559965273472</v>
      </c>
      <c r="C55" s="14">
        <v>179</v>
      </c>
      <c r="D55" s="14">
        <v>7467</v>
      </c>
      <c r="E55" s="14">
        <f>(C55-B55)^2/B55</f>
        <v>0.05267450136694137</v>
      </c>
      <c r="F55" s="56">
        <v>0.8184731232857323</v>
      </c>
      <c r="G55" s="11" t="s">
        <v>72</v>
      </c>
      <c r="H55" s="14">
        <f>(190/8063)*J55</f>
        <v>130.2170408036711</v>
      </c>
      <c r="I55" s="14">
        <v>149</v>
      </c>
      <c r="J55" s="14">
        <v>5526</v>
      </c>
      <c r="K55" s="14">
        <f>(I55-H55)^2/H55</f>
        <v>2.709319410067644</v>
      </c>
      <c r="L55" s="56">
        <v>0.09976354575263613</v>
      </c>
      <c r="M55" s="14" t="s">
        <v>75</v>
      </c>
      <c r="N55" s="14">
        <f t="shared" si="0"/>
        <v>8.294679399727148</v>
      </c>
      <c r="O55" s="14">
        <v>10</v>
      </c>
      <c r="P55" s="14">
        <v>352</v>
      </c>
      <c r="Q55" s="14">
        <f t="shared" si="1"/>
        <v>0.35060045235872805</v>
      </c>
      <c r="R55" s="56">
        <v>0.5537734254316972</v>
      </c>
    </row>
    <row r="56" spans="1:18" ht="12.75">
      <c r="A56" s="15"/>
      <c r="B56" s="18"/>
      <c r="C56" s="18"/>
      <c r="D56" s="18"/>
      <c r="E56" s="18"/>
      <c r="F56" s="57"/>
      <c r="G56" s="15"/>
      <c r="H56" s="18"/>
      <c r="I56" s="18"/>
      <c r="J56" s="18"/>
      <c r="K56" s="18"/>
      <c r="L56" s="57"/>
      <c r="M56" s="18" t="s">
        <v>73</v>
      </c>
      <c r="N56" s="18">
        <f t="shared" si="0"/>
        <v>80.4489644053082</v>
      </c>
      <c r="O56" s="18">
        <v>89</v>
      </c>
      <c r="P56" s="18">
        <v>3414</v>
      </c>
      <c r="Q56" s="18">
        <f t="shared" si="1"/>
        <v>0.9089018147368652</v>
      </c>
      <c r="R56" s="57">
        <v>0.34040596749558505</v>
      </c>
    </row>
    <row r="57" spans="1:18" ht="12.75">
      <c r="A57" s="15"/>
      <c r="B57" s="18"/>
      <c r="C57" s="18"/>
      <c r="D57" s="18"/>
      <c r="E57" s="18"/>
      <c r="F57" s="57"/>
      <c r="G57" s="15"/>
      <c r="H57" s="18"/>
      <c r="I57" s="18"/>
      <c r="J57" s="18"/>
      <c r="K57" s="18"/>
      <c r="L57" s="57"/>
      <c r="M57" s="18" t="s">
        <v>74</v>
      </c>
      <c r="N57" s="18">
        <f t="shared" si="0"/>
        <v>117.58650626317748</v>
      </c>
      <c r="O57" s="18">
        <v>133</v>
      </c>
      <c r="P57" s="18">
        <v>4990</v>
      </c>
      <c r="Q57" s="18">
        <f t="shared" si="1"/>
        <v>2.0204341188888986</v>
      </c>
      <c r="R57" s="57">
        <v>0.15519476684963862</v>
      </c>
    </row>
    <row r="58" spans="1:18" ht="12.75">
      <c r="A58" s="15"/>
      <c r="B58" s="18"/>
      <c r="C58" s="18"/>
      <c r="D58" s="18"/>
      <c r="E58" s="18"/>
      <c r="F58" s="57"/>
      <c r="G58" s="15"/>
      <c r="H58" s="18"/>
      <c r="I58" s="18"/>
      <c r="J58" s="18"/>
      <c r="K58" s="18"/>
      <c r="L58" s="57"/>
      <c r="M58" s="18" t="s">
        <v>37</v>
      </c>
      <c r="N58" s="18">
        <f t="shared" si="0"/>
        <v>28.135929554756295</v>
      </c>
      <c r="O58" s="18">
        <v>20</v>
      </c>
      <c r="P58" s="18">
        <v>1194</v>
      </c>
      <c r="Q58" s="18">
        <f t="shared" si="1"/>
        <v>2.35262707745752</v>
      </c>
      <c r="R58" s="57">
        <v>0.12507207346536198</v>
      </c>
    </row>
    <row r="59" spans="1:18" ht="12.75">
      <c r="A59" s="15"/>
      <c r="B59" s="18"/>
      <c r="C59" s="18"/>
      <c r="D59" s="18"/>
      <c r="E59" s="18"/>
      <c r="F59" s="57"/>
      <c r="G59" s="15"/>
      <c r="H59" s="18"/>
      <c r="I59" s="18"/>
      <c r="J59" s="18"/>
      <c r="K59" s="18"/>
      <c r="L59" s="57"/>
      <c r="M59" s="18" t="s">
        <v>206</v>
      </c>
      <c r="N59" s="18">
        <f t="shared" si="0"/>
        <v>120.53206002728513</v>
      </c>
      <c r="O59" s="18">
        <v>137</v>
      </c>
      <c r="P59" s="18">
        <v>5115</v>
      </c>
      <c r="Q59" s="18">
        <f t="shared" si="1"/>
        <v>2.2499660827463646</v>
      </c>
      <c r="R59" s="57">
        <v>0.13361733113911334</v>
      </c>
    </row>
    <row r="60" spans="1:18" ht="22.5">
      <c r="A60" s="15"/>
      <c r="B60" s="18"/>
      <c r="C60" s="18"/>
      <c r="D60" s="18"/>
      <c r="E60" s="18"/>
      <c r="F60" s="57"/>
      <c r="G60" s="15"/>
      <c r="H60" s="18"/>
      <c r="I60" s="18"/>
      <c r="J60" s="18"/>
      <c r="K60" s="18"/>
      <c r="L60" s="57"/>
      <c r="M60" s="18" t="s">
        <v>77</v>
      </c>
      <c r="N60" s="18">
        <f t="shared" si="0"/>
        <v>9.637851916160239</v>
      </c>
      <c r="O60" s="18">
        <v>12</v>
      </c>
      <c r="P60" s="18">
        <v>409</v>
      </c>
      <c r="Q60" s="18">
        <f t="shared" si="1"/>
        <v>0.5789405791379755</v>
      </c>
      <c r="R60" s="57">
        <v>0.4467278799866081</v>
      </c>
    </row>
    <row r="61" spans="1:18" ht="12.75">
      <c r="A61" s="15"/>
      <c r="B61" s="18"/>
      <c r="C61" s="18"/>
      <c r="D61" s="18"/>
      <c r="E61" s="18"/>
      <c r="F61" s="57"/>
      <c r="G61" s="15"/>
      <c r="H61" s="18"/>
      <c r="I61" s="18"/>
      <c r="J61" s="18"/>
      <c r="K61" s="18"/>
      <c r="L61" s="57"/>
      <c r="M61" s="18" t="s">
        <v>76</v>
      </c>
      <c r="N61" s="18">
        <f t="shared" si="0"/>
        <v>23.23452809128116</v>
      </c>
      <c r="O61" s="18">
        <v>20</v>
      </c>
      <c r="P61" s="18">
        <v>986</v>
      </c>
      <c r="Q61" s="18">
        <f t="shared" si="1"/>
        <v>0.4502855376353828</v>
      </c>
      <c r="R61" s="57">
        <v>0.5021993881091626</v>
      </c>
    </row>
    <row r="62" spans="1:18" ht="12.75">
      <c r="A62" s="15"/>
      <c r="B62" s="18"/>
      <c r="C62" s="18"/>
      <c r="D62" s="18"/>
      <c r="E62" s="18"/>
      <c r="F62" s="57"/>
      <c r="G62" s="15"/>
      <c r="H62" s="18"/>
      <c r="I62" s="18"/>
      <c r="J62" s="18"/>
      <c r="K62" s="18"/>
      <c r="L62" s="57"/>
      <c r="M62" s="34" t="s">
        <v>78</v>
      </c>
      <c r="N62" s="34">
        <f t="shared" si="0"/>
        <v>1.602381247674563</v>
      </c>
      <c r="O62" s="34">
        <v>6</v>
      </c>
      <c r="P62" s="34">
        <v>68</v>
      </c>
      <c r="Q62" s="34">
        <f t="shared" si="1"/>
        <v>12.068944715166822</v>
      </c>
      <c r="R62" s="60">
        <v>0.0005126871295916269</v>
      </c>
    </row>
    <row r="63" spans="1:18" ht="22.5">
      <c r="A63" s="15"/>
      <c r="B63" s="18"/>
      <c r="C63" s="18"/>
      <c r="D63" s="18"/>
      <c r="E63" s="18"/>
      <c r="F63" s="57"/>
      <c r="G63" s="15" t="s">
        <v>35</v>
      </c>
      <c r="H63" s="18">
        <f>(190/8063)*J63</f>
        <v>36.19496465335483</v>
      </c>
      <c r="I63" s="18">
        <v>33</v>
      </c>
      <c r="J63" s="18">
        <v>1536</v>
      </c>
      <c r="K63" s="18">
        <f>(I63-H63)^2/H63</f>
        <v>0.2820226303285149</v>
      </c>
      <c r="L63" s="57">
        <v>0.5953785676673111</v>
      </c>
      <c r="M63" s="18" t="s">
        <v>37</v>
      </c>
      <c r="N63" s="18">
        <f t="shared" si="0"/>
        <v>28.135929554756295</v>
      </c>
      <c r="O63" s="18">
        <v>20</v>
      </c>
      <c r="P63" s="18">
        <v>1194</v>
      </c>
      <c r="Q63" s="18">
        <f t="shared" si="1"/>
        <v>2.35262707745752</v>
      </c>
      <c r="R63" s="57">
        <v>0.12507207346536198</v>
      </c>
    </row>
    <row r="64" spans="1:18" ht="22.5">
      <c r="A64" s="15"/>
      <c r="B64" s="18"/>
      <c r="C64" s="18"/>
      <c r="D64" s="18"/>
      <c r="E64" s="18"/>
      <c r="F64" s="57"/>
      <c r="G64" s="15"/>
      <c r="H64" s="18"/>
      <c r="I64" s="18"/>
      <c r="J64" s="18"/>
      <c r="K64" s="18"/>
      <c r="L64" s="57"/>
      <c r="M64" s="18" t="s">
        <v>39</v>
      </c>
      <c r="N64" s="18">
        <f t="shared" si="0"/>
        <v>5.23130348505519</v>
      </c>
      <c r="O64" s="18">
        <v>8</v>
      </c>
      <c r="P64" s="18">
        <v>222</v>
      </c>
      <c r="Q64" s="18">
        <f t="shared" si="1"/>
        <v>1.4653480559418666</v>
      </c>
      <c r="R64" s="57">
        <v>0.22608110236424106</v>
      </c>
    </row>
    <row r="65" spans="1:18" ht="22.5">
      <c r="A65" s="15"/>
      <c r="B65" s="18"/>
      <c r="C65" s="18"/>
      <c r="D65" s="18"/>
      <c r="E65" s="18"/>
      <c r="F65" s="57"/>
      <c r="G65" s="15"/>
      <c r="H65" s="18"/>
      <c r="I65" s="18"/>
      <c r="J65" s="18"/>
      <c r="K65" s="18"/>
      <c r="L65" s="57"/>
      <c r="M65" s="18" t="s">
        <v>204</v>
      </c>
      <c r="N65" s="18">
        <f t="shared" si="0"/>
        <v>6.221009549795362</v>
      </c>
      <c r="O65" s="18">
        <v>8</v>
      </c>
      <c r="P65" s="18">
        <v>264</v>
      </c>
      <c r="Q65" s="18">
        <f t="shared" si="1"/>
        <v>0.5087288480409754</v>
      </c>
      <c r="R65" s="57">
        <v>0.47568964638884814</v>
      </c>
    </row>
    <row r="66" spans="1:18" ht="22.5">
      <c r="A66" s="15"/>
      <c r="B66" s="18"/>
      <c r="C66" s="18"/>
      <c r="D66" s="18"/>
      <c r="E66" s="18"/>
      <c r="F66" s="57"/>
      <c r="G66" s="15"/>
      <c r="H66" s="18"/>
      <c r="I66" s="18"/>
      <c r="J66" s="18"/>
      <c r="K66" s="18"/>
      <c r="L66" s="57"/>
      <c r="M66" s="18" t="s">
        <v>38</v>
      </c>
      <c r="N66" s="18">
        <f t="shared" si="0"/>
        <v>35.087436438050354</v>
      </c>
      <c r="O66" s="18">
        <v>30</v>
      </c>
      <c r="P66" s="18">
        <v>1489</v>
      </c>
      <c r="Q66" s="18">
        <f t="shared" si="1"/>
        <v>0.7376432175915504</v>
      </c>
      <c r="R66" s="57">
        <v>0.39041688689783005</v>
      </c>
    </row>
    <row r="67" spans="1:18" ht="22.5">
      <c r="A67" s="15"/>
      <c r="B67" s="18"/>
      <c r="C67" s="18"/>
      <c r="D67" s="18"/>
      <c r="E67" s="18"/>
      <c r="F67" s="57"/>
      <c r="G67" s="15"/>
      <c r="H67" s="18"/>
      <c r="I67" s="18"/>
      <c r="J67" s="18"/>
      <c r="K67" s="18"/>
      <c r="L67" s="57"/>
      <c r="M67" s="18" t="s">
        <v>205</v>
      </c>
      <c r="N67" s="18">
        <f t="shared" si="0"/>
        <v>0.5655463227086692</v>
      </c>
      <c r="O67" s="18">
        <v>2</v>
      </c>
      <c r="P67" s="18">
        <v>24</v>
      </c>
      <c r="Q67" s="18">
        <f t="shared" si="1"/>
        <v>3.6383533402525288</v>
      </c>
      <c r="R67" s="57">
        <v>0.05646275240290455</v>
      </c>
    </row>
    <row r="68" spans="1:18" ht="12.75">
      <c r="A68" s="15"/>
      <c r="B68" s="18"/>
      <c r="C68" s="18"/>
      <c r="D68" s="18"/>
      <c r="E68" s="18"/>
      <c r="F68" s="57"/>
      <c r="G68" s="15" t="s">
        <v>79</v>
      </c>
      <c r="H68" s="18">
        <f>(190/8063)*J68</f>
        <v>8.483194840630038</v>
      </c>
      <c r="I68" s="18">
        <v>10</v>
      </c>
      <c r="J68" s="18">
        <v>360</v>
      </c>
      <c r="K68" s="18">
        <f>(I68-H68)^2/H68</f>
        <v>0.2712065365364715</v>
      </c>
      <c r="L68" s="57">
        <v>0.6025235631409659</v>
      </c>
      <c r="M68" s="18" t="s">
        <v>53</v>
      </c>
      <c r="N68" s="18">
        <f t="shared" si="0"/>
        <v>7.304973334986977</v>
      </c>
      <c r="O68" s="18">
        <v>9</v>
      </c>
      <c r="P68" s="18">
        <v>310</v>
      </c>
      <c r="Q68" s="18">
        <f t="shared" si="1"/>
        <v>0.3933094979750932</v>
      </c>
      <c r="R68" s="57">
        <v>0.5305648989091416</v>
      </c>
    </row>
    <row r="69" spans="1:18" ht="22.5">
      <c r="A69" s="15"/>
      <c r="B69" s="18"/>
      <c r="C69" s="18"/>
      <c r="D69" s="18"/>
      <c r="E69" s="18"/>
      <c r="F69" s="57"/>
      <c r="G69" s="15" t="s">
        <v>48</v>
      </c>
      <c r="H69" s="18">
        <f>(190/8063)*J69</f>
        <v>160.68584893960065</v>
      </c>
      <c r="I69" s="18">
        <v>169</v>
      </c>
      <c r="J69" s="18">
        <v>6819</v>
      </c>
      <c r="K69" s="18">
        <f>(I69-H69)^2/H69</f>
        <v>0.430187899627196</v>
      </c>
      <c r="L69" s="57">
        <v>0.51189676298614</v>
      </c>
      <c r="M69" s="18" t="s">
        <v>49</v>
      </c>
      <c r="N69" s="18">
        <f aca="true" t="shared" si="4" ref="N69:N104">(190/8063)*P69</f>
        <v>120.53206002728513</v>
      </c>
      <c r="O69" s="18">
        <v>137</v>
      </c>
      <c r="P69" s="18">
        <v>5115</v>
      </c>
      <c r="Q69" s="18">
        <f aca="true" t="shared" si="5" ref="Q69:Q104">(O69-N69)^2/N69</f>
        <v>2.2499660827463646</v>
      </c>
      <c r="R69" s="57">
        <v>0.13361733113911334</v>
      </c>
    </row>
    <row r="70" spans="1:18" ht="22.5">
      <c r="A70" s="15"/>
      <c r="B70" s="18"/>
      <c r="C70" s="18"/>
      <c r="D70" s="18"/>
      <c r="E70" s="18"/>
      <c r="F70" s="57"/>
      <c r="G70" s="15"/>
      <c r="H70" s="18"/>
      <c r="I70" s="18"/>
      <c r="J70" s="18"/>
      <c r="K70" s="18"/>
      <c r="L70" s="57"/>
      <c r="M70" s="18" t="s">
        <v>38</v>
      </c>
      <c r="N70" s="18">
        <f t="shared" si="4"/>
        <v>35.087436438050354</v>
      </c>
      <c r="O70" s="18">
        <v>30</v>
      </c>
      <c r="P70" s="18">
        <v>1489</v>
      </c>
      <c r="Q70" s="18">
        <f t="shared" si="5"/>
        <v>0.7376432175915504</v>
      </c>
      <c r="R70" s="57">
        <v>0.39041688689783005</v>
      </c>
    </row>
    <row r="71" spans="1:18" ht="12.75">
      <c r="A71" s="15"/>
      <c r="B71" s="18"/>
      <c r="C71" s="18"/>
      <c r="D71" s="18"/>
      <c r="E71" s="18"/>
      <c r="F71" s="57"/>
      <c r="G71" s="15"/>
      <c r="H71" s="18"/>
      <c r="I71" s="18"/>
      <c r="J71" s="18"/>
      <c r="K71" s="18"/>
      <c r="L71" s="57"/>
      <c r="M71" s="18" t="s">
        <v>53</v>
      </c>
      <c r="N71" s="18">
        <f t="shared" si="4"/>
        <v>7.304973334986977</v>
      </c>
      <c r="O71" s="18">
        <v>9</v>
      </c>
      <c r="P71" s="18">
        <v>310</v>
      </c>
      <c r="Q71" s="18">
        <f t="shared" si="5"/>
        <v>0.3933094979750932</v>
      </c>
      <c r="R71" s="57">
        <v>0.5305648989091416</v>
      </c>
    </row>
    <row r="72" spans="1:18" ht="12.75">
      <c r="A72" s="15"/>
      <c r="B72" s="18"/>
      <c r="C72" s="18"/>
      <c r="D72" s="18"/>
      <c r="E72" s="18"/>
      <c r="F72" s="57"/>
      <c r="G72" s="15"/>
      <c r="H72" s="18"/>
      <c r="I72" s="18"/>
      <c r="J72" s="18"/>
      <c r="K72" s="18"/>
      <c r="L72" s="57"/>
      <c r="M72" s="18" t="s">
        <v>51</v>
      </c>
      <c r="N72" s="18">
        <f t="shared" si="4"/>
        <v>45.997767580305094</v>
      </c>
      <c r="O72" s="18">
        <v>48</v>
      </c>
      <c r="P72" s="18">
        <v>1952</v>
      </c>
      <c r="Q72" s="18">
        <f t="shared" si="5"/>
        <v>0.08715498323866105</v>
      </c>
      <c r="R72" s="57">
        <v>0.7678256505849318</v>
      </c>
    </row>
    <row r="73" spans="1:18" ht="22.5">
      <c r="A73" s="15"/>
      <c r="B73" s="18"/>
      <c r="C73" s="18"/>
      <c r="D73" s="18"/>
      <c r="E73" s="18"/>
      <c r="F73" s="57"/>
      <c r="G73" s="15"/>
      <c r="H73" s="18"/>
      <c r="I73" s="18"/>
      <c r="J73" s="18"/>
      <c r="K73" s="18"/>
      <c r="L73" s="57"/>
      <c r="M73" s="37" t="s">
        <v>50</v>
      </c>
      <c r="N73" s="37">
        <f t="shared" si="4"/>
        <v>37.797345901029395</v>
      </c>
      <c r="O73" s="37">
        <v>25</v>
      </c>
      <c r="P73" s="37">
        <v>1604</v>
      </c>
      <c r="Q73" s="37">
        <f t="shared" si="5"/>
        <v>4.332898466982932</v>
      </c>
      <c r="R73" s="58">
        <v>0.03738253698105998</v>
      </c>
    </row>
    <row r="74" spans="1:18" ht="12.75">
      <c r="A74" s="15"/>
      <c r="B74" s="18"/>
      <c r="C74" s="18"/>
      <c r="D74" s="18"/>
      <c r="E74" s="18"/>
      <c r="F74" s="57"/>
      <c r="G74" s="15"/>
      <c r="H74" s="18"/>
      <c r="I74" s="18"/>
      <c r="J74" s="18"/>
      <c r="K74" s="18"/>
      <c r="L74" s="57"/>
      <c r="M74" s="18" t="s">
        <v>54</v>
      </c>
      <c r="N74" s="18">
        <f t="shared" si="4"/>
        <v>4.05308197941213</v>
      </c>
      <c r="O74" s="18">
        <v>5</v>
      </c>
      <c r="P74" s="18">
        <v>172</v>
      </c>
      <c r="Q74" s="18">
        <f t="shared" si="5"/>
        <v>0.22122763424689065</v>
      </c>
      <c r="R74" s="57">
        <v>0.6381061107233247</v>
      </c>
    </row>
    <row r="75" spans="1:18" ht="12.75">
      <c r="A75" s="15"/>
      <c r="B75" s="18"/>
      <c r="C75" s="18"/>
      <c r="D75" s="18"/>
      <c r="E75" s="18"/>
      <c r="F75" s="57"/>
      <c r="G75" s="15"/>
      <c r="H75" s="18"/>
      <c r="I75" s="18"/>
      <c r="J75" s="18"/>
      <c r="K75" s="18"/>
      <c r="L75" s="57"/>
      <c r="M75" s="18" t="s">
        <v>55</v>
      </c>
      <c r="N75" s="18">
        <f t="shared" si="4"/>
        <v>3.275455785687709</v>
      </c>
      <c r="O75" s="18">
        <v>2</v>
      </c>
      <c r="P75" s="18">
        <v>139</v>
      </c>
      <c r="Q75" s="18">
        <f t="shared" si="5"/>
        <v>0.49665987504780007</v>
      </c>
      <c r="R75" s="57">
        <v>0.4809714321924502</v>
      </c>
    </row>
    <row r="76" spans="1:18" ht="12.75">
      <c r="A76" s="15"/>
      <c r="B76" s="18"/>
      <c r="C76" s="18"/>
      <c r="D76" s="18"/>
      <c r="E76" s="18"/>
      <c r="F76" s="57"/>
      <c r="G76" s="15"/>
      <c r="H76" s="18"/>
      <c r="I76" s="18"/>
      <c r="J76" s="18"/>
      <c r="K76" s="18"/>
      <c r="L76" s="57"/>
      <c r="M76" s="18" t="s">
        <v>56</v>
      </c>
      <c r="N76" s="18">
        <f t="shared" si="4"/>
        <v>11.970730497333498</v>
      </c>
      <c r="O76" s="18">
        <v>10</v>
      </c>
      <c r="P76" s="18">
        <v>508</v>
      </c>
      <c r="Q76" s="18">
        <f t="shared" si="5"/>
        <v>0.32443957317270294</v>
      </c>
      <c r="R76" s="57">
        <v>0.5689517600765284</v>
      </c>
    </row>
    <row r="77" spans="1:18" ht="12.75">
      <c r="A77" s="15"/>
      <c r="B77" s="18"/>
      <c r="C77" s="18"/>
      <c r="D77" s="18"/>
      <c r="E77" s="18"/>
      <c r="F77" s="57"/>
      <c r="G77" s="15"/>
      <c r="H77" s="18"/>
      <c r="I77" s="18"/>
      <c r="J77" s="18"/>
      <c r="K77" s="18"/>
      <c r="L77" s="57"/>
      <c r="M77" s="18" t="s">
        <v>57</v>
      </c>
      <c r="N77" s="18">
        <f t="shared" si="4"/>
        <v>7.564182066228451</v>
      </c>
      <c r="O77" s="18">
        <v>3</v>
      </c>
      <c r="P77" s="18">
        <v>321</v>
      </c>
      <c r="Q77" s="18">
        <f t="shared" si="5"/>
        <v>2.7540000691797544</v>
      </c>
      <c r="R77" s="57">
        <v>0.09701145193993332</v>
      </c>
    </row>
    <row r="78" spans="1:18" ht="12.75">
      <c r="A78" s="15"/>
      <c r="B78" s="18"/>
      <c r="C78" s="18"/>
      <c r="D78" s="18"/>
      <c r="E78" s="18"/>
      <c r="F78" s="57"/>
      <c r="G78" s="15" t="s">
        <v>81</v>
      </c>
      <c r="H78" s="18">
        <f>(190/8063)*J78</f>
        <v>55.046508743643805</v>
      </c>
      <c r="I78" s="18">
        <v>50</v>
      </c>
      <c r="J78" s="18">
        <v>2336</v>
      </c>
      <c r="K78" s="18">
        <f>(I78-H78)^2/H78</f>
        <v>0.46264969533810935</v>
      </c>
      <c r="L78" s="57">
        <v>0.49638823140209554</v>
      </c>
      <c r="M78" s="37" t="s">
        <v>83</v>
      </c>
      <c r="N78" s="37">
        <f t="shared" si="4"/>
        <v>16.306585638099964</v>
      </c>
      <c r="O78" s="37">
        <v>8</v>
      </c>
      <c r="P78" s="37">
        <v>692</v>
      </c>
      <c r="Q78" s="37">
        <f t="shared" si="5"/>
        <v>4.231380283673435</v>
      </c>
      <c r="R78" s="58">
        <v>0.039683156380614815</v>
      </c>
    </row>
    <row r="79" spans="1:18" ht="12.75">
      <c r="A79" s="15"/>
      <c r="B79" s="18"/>
      <c r="C79" s="18"/>
      <c r="D79" s="18"/>
      <c r="E79" s="18"/>
      <c r="F79" s="57"/>
      <c r="G79" s="15"/>
      <c r="H79" s="18"/>
      <c r="I79" s="18"/>
      <c r="J79" s="18"/>
      <c r="K79" s="18"/>
      <c r="L79" s="57"/>
      <c r="M79" s="18" t="s">
        <v>84</v>
      </c>
      <c r="N79" s="18">
        <f t="shared" si="4"/>
        <v>53.23204762495349</v>
      </c>
      <c r="O79" s="18">
        <v>50</v>
      </c>
      <c r="P79" s="18">
        <v>2259</v>
      </c>
      <c r="Q79" s="18">
        <f t="shared" si="5"/>
        <v>0.19623764848509542</v>
      </c>
      <c r="R79" s="57">
        <v>0.6577750023919517</v>
      </c>
    </row>
    <row r="80" spans="1:18" ht="12.75">
      <c r="A80" s="15"/>
      <c r="B80" s="18"/>
      <c r="C80" s="18"/>
      <c r="D80" s="18"/>
      <c r="E80" s="18"/>
      <c r="F80" s="57"/>
      <c r="G80" s="15"/>
      <c r="H80" s="18"/>
      <c r="I80" s="18"/>
      <c r="J80" s="18"/>
      <c r="K80" s="18"/>
      <c r="L80" s="57"/>
      <c r="M80" s="18" t="s">
        <v>85</v>
      </c>
      <c r="N80" s="18">
        <f t="shared" si="4"/>
        <v>14.53925337963537</v>
      </c>
      <c r="O80" s="18">
        <v>9</v>
      </c>
      <c r="P80" s="18">
        <v>617</v>
      </c>
      <c r="Q80" s="18">
        <f t="shared" si="5"/>
        <v>2.1103785182517663</v>
      </c>
      <c r="R80" s="57">
        <v>0.14630312546245638</v>
      </c>
    </row>
    <row r="81" spans="1:18" ht="22.5">
      <c r="A81" s="15"/>
      <c r="B81" s="18"/>
      <c r="C81" s="18"/>
      <c r="D81" s="18"/>
      <c r="E81" s="18"/>
      <c r="F81" s="57"/>
      <c r="G81" s="31" t="s">
        <v>91</v>
      </c>
      <c r="H81" s="37">
        <f>(190/8063)*J81</f>
        <v>24.95473148952003</v>
      </c>
      <c r="I81" s="37">
        <v>13</v>
      </c>
      <c r="J81" s="37">
        <v>1059</v>
      </c>
      <c r="K81" s="37">
        <f>(I81-H81)^2/H81</f>
        <v>5.726994299519532</v>
      </c>
      <c r="L81" s="58">
        <v>0.01670605248113155</v>
      </c>
      <c r="M81" s="37" t="s">
        <v>92</v>
      </c>
      <c r="N81" s="37">
        <f t="shared" si="4"/>
        <v>17.60262929430733</v>
      </c>
      <c r="O81" s="37">
        <v>4</v>
      </c>
      <c r="P81" s="37">
        <v>747</v>
      </c>
      <c r="Q81" s="37">
        <f t="shared" si="5"/>
        <v>10.511584413027826</v>
      </c>
      <c r="R81" s="58">
        <v>0.001186284968998863</v>
      </c>
    </row>
    <row r="82" spans="1:18" ht="12.75">
      <c r="A82" s="15"/>
      <c r="B82" s="18"/>
      <c r="C82" s="18"/>
      <c r="D82" s="18"/>
      <c r="E82" s="18"/>
      <c r="F82" s="57"/>
      <c r="G82" s="15"/>
      <c r="H82" s="18"/>
      <c r="I82" s="18"/>
      <c r="J82" s="18"/>
      <c r="K82" s="18"/>
      <c r="L82" s="57"/>
      <c r="M82" s="18" t="s">
        <v>94</v>
      </c>
      <c r="N82" s="18">
        <f t="shared" si="4"/>
        <v>2.945553764107652</v>
      </c>
      <c r="O82" s="18">
        <v>6</v>
      </c>
      <c r="P82" s="18">
        <v>125</v>
      </c>
      <c r="Q82" s="18">
        <f t="shared" si="5"/>
        <v>3.167364290423442</v>
      </c>
      <c r="R82" s="57">
        <v>0.07512358919319351</v>
      </c>
    </row>
    <row r="83" spans="1:18" ht="23.25" thickBot="1">
      <c r="A83" s="19"/>
      <c r="B83" s="39"/>
      <c r="C83" s="39"/>
      <c r="D83" s="39"/>
      <c r="E83" s="39"/>
      <c r="F83" s="59"/>
      <c r="G83" s="19"/>
      <c r="H83" s="39"/>
      <c r="I83" s="39"/>
      <c r="J83" s="39"/>
      <c r="K83" s="39"/>
      <c r="L83" s="59"/>
      <c r="M83" s="39" t="s">
        <v>205</v>
      </c>
      <c r="N83" s="39">
        <f t="shared" si="4"/>
        <v>0.5655463227086692</v>
      </c>
      <c r="O83" s="39">
        <v>2</v>
      </c>
      <c r="P83" s="39">
        <v>24</v>
      </c>
      <c r="Q83" s="39">
        <f t="shared" si="5"/>
        <v>3.6383533402525288</v>
      </c>
      <c r="R83" s="59">
        <v>0.05646275240290455</v>
      </c>
    </row>
    <row r="84" spans="1:18" ht="22.5">
      <c r="A84" s="11" t="s">
        <v>47</v>
      </c>
      <c r="B84" s="14">
        <f>(190/8063)*D84</f>
        <v>173.26925461986855</v>
      </c>
      <c r="C84" s="14">
        <v>174</v>
      </c>
      <c r="D84" s="14">
        <v>7353</v>
      </c>
      <c r="E84" s="14">
        <f>(C84-B84)^2/B84</f>
        <v>0.0030818439875843324</v>
      </c>
      <c r="F84" s="56">
        <v>0.9557286911592182</v>
      </c>
      <c r="G84" s="11" t="s">
        <v>48</v>
      </c>
      <c r="H84" s="14">
        <f>(190/8063)*J84</f>
        <v>160.68584893960065</v>
      </c>
      <c r="I84" s="14">
        <v>169</v>
      </c>
      <c r="J84" s="14">
        <v>6819</v>
      </c>
      <c r="K84" s="14">
        <f>(I84-H84)^2/H84</f>
        <v>0.430187899627196</v>
      </c>
      <c r="L84" s="56">
        <v>0.51189676298614</v>
      </c>
      <c r="M84" s="14" t="s">
        <v>49</v>
      </c>
      <c r="N84" s="14">
        <f t="shared" si="4"/>
        <v>120.53206002728513</v>
      </c>
      <c r="O84" s="14">
        <v>137</v>
      </c>
      <c r="P84" s="14">
        <v>5115</v>
      </c>
      <c r="Q84" s="14">
        <f t="shared" si="5"/>
        <v>2.2499660827463646</v>
      </c>
      <c r="R84" s="56">
        <v>0.13361733113911334</v>
      </c>
    </row>
    <row r="85" spans="1:18" ht="22.5">
      <c r="A85" s="15"/>
      <c r="B85" s="18"/>
      <c r="C85" s="18"/>
      <c r="D85" s="18"/>
      <c r="E85" s="18"/>
      <c r="F85" s="57"/>
      <c r="G85" s="15"/>
      <c r="H85" s="18"/>
      <c r="I85" s="18"/>
      <c r="J85" s="18"/>
      <c r="K85" s="18"/>
      <c r="L85" s="57"/>
      <c r="M85" s="18" t="s">
        <v>38</v>
      </c>
      <c r="N85" s="18">
        <f t="shared" si="4"/>
        <v>35.087436438050354</v>
      </c>
      <c r="O85" s="18">
        <v>30</v>
      </c>
      <c r="P85" s="18">
        <v>1489</v>
      </c>
      <c r="Q85" s="18">
        <f t="shared" si="5"/>
        <v>0.7376432175915504</v>
      </c>
      <c r="R85" s="57">
        <v>0.39041688689783005</v>
      </c>
    </row>
    <row r="86" spans="1:18" ht="12.75">
      <c r="A86" s="15"/>
      <c r="B86" s="18"/>
      <c r="C86" s="18"/>
      <c r="D86" s="18"/>
      <c r="E86" s="18"/>
      <c r="F86" s="57"/>
      <c r="G86" s="15"/>
      <c r="H86" s="18"/>
      <c r="I86" s="18"/>
      <c r="J86" s="18"/>
      <c r="K86" s="18"/>
      <c r="L86" s="57"/>
      <c r="M86" s="18" t="s">
        <v>53</v>
      </c>
      <c r="N86" s="18">
        <f t="shared" si="4"/>
        <v>7.304973334986977</v>
      </c>
      <c r="O86" s="18">
        <v>9</v>
      </c>
      <c r="P86" s="18">
        <v>310</v>
      </c>
      <c r="Q86" s="18">
        <f t="shared" si="5"/>
        <v>0.3933094979750932</v>
      </c>
      <c r="R86" s="57">
        <v>0.5305648989091416</v>
      </c>
    </row>
    <row r="87" spans="1:18" ht="12.75">
      <c r="A87" s="15"/>
      <c r="B87" s="18"/>
      <c r="C87" s="18"/>
      <c r="D87" s="18"/>
      <c r="E87" s="18"/>
      <c r="F87" s="57"/>
      <c r="G87" s="15"/>
      <c r="H87" s="18"/>
      <c r="I87" s="18"/>
      <c r="J87" s="18"/>
      <c r="K87" s="18"/>
      <c r="L87" s="57"/>
      <c r="M87" s="18" t="s">
        <v>51</v>
      </c>
      <c r="N87" s="18">
        <f t="shared" si="4"/>
        <v>45.997767580305094</v>
      </c>
      <c r="O87" s="18">
        <v>48</v>
      </c>
      <c r="P87" s="18">
        <v>1952</v>
      </c>
      <c r="Q87" s="18">
        <f t="shared" si="5"/>
        <v>0.08715498323866105</v>
      </c>
      <c r="R87" s="57">
        <v>0.7678256505849318</v>
      </c>
    </row>
    <row r="88" spans="1:18" ht="22.5">
      <c r="A88" s="15"/>
      <c r="B88" s="18"/>
      <c r="C88" s="18"/>
      <c r="D88" s="18"/>
      <c r="E88" s="18"/>
      <c r="F88" s="57"/>
      <c r="G88" s="15"/>
      <c r="H88" s="18"/>
      <c r="I88" s="18"/>
      <c r="J88" s="18"/>
      <c r="K88" s="18"/>
      <c r="L88" s="57"/>
      <c r="M88" s="37" t="s">
        <v>50</v>
      </c>
      <c r="N88" s="37">
        <f t="shared" si="4"/>
        <v>37.797345901029395</v>
      </c>
      <c r="O88" s="37">
        <v>25</v>
      </c>
      <c r="P88" s="37">
        <v>1604</v>
      </c>
      <c r="Q88" s="37">
        <f t="shared" si="5"/>
        <v>4.332898466982932</v>
      </c>
      <c r="R88" s="58">
        <v>0.03738253698105998</v>
      </c>
    </row>
    <row r="89" spans="1:18" ht="12.75">
      <c r="A89" s="15"/>
      <c r="B89" s="18"/>
      <c r="C89" s="18"/>
      <c r="D89" s="18"/>
      <c r="E89" s="18"/>
      <c r="F89" s="57"/>
      <c r="G89" s="15"/>
      <c r="H89" s="18"/>
      <c r="I89" s="18"/>
      <c r="J89" s="18"/>
      <c r="K89" s="18"/>
      <c r="L89" s="57"/>
      <c r="M89" s="18" t="s">
        <v>54</v>
      </c>
      <c r="N89" s="18">
        <f t="shared" si="4"/>
        <v>4.05308197941213</v>
      </c>
      <c r="O89" s="18">
        <v>5</v>
      </c>
      <c r="P89" s="18">
        <v>172</v>
      </c>
      <c r="Q89" s="18">
        <f t="shared" si="5"/>
        <v>0.22122763424689065</v>
      </c>
      <c r="R89" s="57">
        <v>0.6381061107233247</v>
      </c>
    </row>
    <row r="90" spans="1:18" ht="12.75">
      <c r="A90" s="15"/>
      <c r="B90" s="18"/>
      <c r="C90" s="18"/>
      <c r="D90" s="18"/>
      <c r="E90" s="18"/>
      <c r="F90" s="57"/>
      <c r="G90" s="15"/>
      <c r="H90" s="18"/>
      <c r="I90" s="18"/>
      <c r="J90" s="18"/>
      <c r="K90" s="18"/>
      <c r="L90" s="57"/>
      <c r="M90" s="18" t="s">
        <v>55</v>
      </c>
      <c r="N90" s="18">
        <f t="shared" si="4"/>
        <v>3.275455785687709</v>
      </c>
      <c r="O90" s="18">
        <v>2</v>
      </c>
      <c r="P90" s="18">
        <v>139</v>
      </c>
      <c r="Q90" s="18">
        <f t="shared" si="5"/>
        <v>0.49665987504780007</v>
      </c>
      <c r="R90" s="57">
        <v>0.4809714321924502</v>
      </c>
    </row>
    <row r="91" spans="1:18" ht="12.75">
      <c r="A91" s="15"/>
      <c r="B91" s="18"/>
      <c r="C91" s="18"/>
      <c r="D91" s="18"/>
      <c r="E91" s="18"/>
      <c r="F91" s="57"/>
      <c r="G91" s="15"/>
      <c r="H91" s="18"/>
      <c r="I91" s="18"/>
      <c r="J91" s="18"/>
      <c r="K91" s="18"/>
      <c r="L91" s="57"/>
      <c r="M91" s="18" t="s">
        <v>56</v>
      </c>
      <c r="N91" s="18">
        <f t="shared" si="4"/>
        <v>11.970730497333498</v>
      </c>
      <c r="O91" s="18">
        <v>10</v>
      </c>
      <c r="P91" s="18">
        <v>508</v>
      </c>
      <c r="Q91" s="18">
        <f t="shared" si="5"/>
        <v>0.32443957317270294</v>
      </c>
      <c r="R91" s="57">
        <v>0.5689517600765284</v>
      </c>
    </row>
    <row r="92" spans="1:18" ht="12.75">
      <c r="A92" s="15"/>
      <c r="B92" s="18"/>
      <c r="C92" s="18"/>
      <c r="D92" s="18"/>
      <c r="E92" s="18"/>
      <c r="F92" s="57"/>
      <c r="G92" s="15"/>
      <c r="H92" s="18"/>
      <c r="I92" s="18"/>
      <c r="J92" s="18"/>
      <c r="K92" s="18"/>
      <c r="L92" s="57"/>
      <c r="M92" s="18" t="s">
        <v>57</v>
      </c>
      <c r="N92" s="18">
        <f t="shared" si="4"/>
        <v>7.564182066228451</v>
      </c>
      <c r="O92" s="18">
        <v>3</v>
      </c>
      <c r="P92" s="18">
        <v>321</v>
      </c>
      <c r="Q92" s="18">
        <f t="shared" si="5"/>
        <v>2.7540000691797544</v>
      </c>
      <c r="R92" s="57">
        <v>0.09701145193993332</v>
      </c>
    </row>
    <row r="93" spans="1:18" ht="22.5">
      <c r="A93" s="15"/>
      <c r="B93" s="18"/>
      <c r="C93" s="18"/>
      <c r="D93" s="18"/>
      <c r="E93" s="18"/>
      <c r="F93" s="57"/>
      <c r="G93" s="15" t="s">
        <v>40</v>
      </c>
      <c r="H93" s="18">
        <f>(190/8063)*J93</f>
        <v>37.32605729877217</v>
      </c>
      <c r="I93" s="18">
        <v>33</v>
      </c>
      <c r="J93" s="18">
        <v>1584</v>
      </c>
      <c r="K93" s="18">
        <f>(I93-H93)^2/H93</f>
        <v>0.5013862461405905</v>
      </c>
      <c r="L93" s="57">
        <v>0.4788916502181846</v>
      </c>
      <c r="M93" s="18" t="s">
        <v>41</v>
      </c>
      <c r="N93" s="18">
        <f t="shared" si="4"/>
        <v>5.702592087312414</v>
      </c>
      <c r="O93" s="18">
        <v>8</v>
      </c>
      <c r="P93" s="18">
        <v>242</v>
      </c>
      <c r="Q93" s="18">
        <f t="shared" si="5"/>
        <v>0.9255585944894487</v>
      </c>
      <c r="R93" s="57">
        <v>0.3360196872568556</v>
      </c>
    </row>
    <row r="94" spans="1:18" ht="22.5">
      <c r="A94" s="15"/>
      <c r="B94" s="18"/>
      <c r="C94" s="18"/>
      <c r="D94" s="18"/>
      <c r="E94" s="18"/>
      <c r="F94" s="57"/>
      <c r="G94" s="15"/>
      <c r="H94" s="18"/>
      <c r="I94" s="18"/>
      <c r="J94" s="18"/>
      <c r="K94" s="18"/>
      <c r="L94" s="57"/>
      <c r="M94" s="18" t="s">
        <v>38</v>
      </c>
      <c r="N94" s="18">
        <f t="shared" si="4"/>
        <v>35.087436438050354</v>
      </c>
      <c r="O94" s="18">
        <v>30</v>
      </c>
      <c r="P94" s="18">
        <v>1489</v>
      </c>
      <c r="Q94" s="18">
        <f t="shared" si="5"/>
        <v>0.7376432175915504</v>
      </c>
      <c r="R94" s="57">
        <v>0.39041688689783005</v>
      </c>
    </row>
    <row r="95" spans="1:18" ht="22.5">
      <c r="A95" s="15"/>
      <c r="B95" s="18"/>
      <c r="C95" s="18"/>
      <c r="D95" s="18"/>
      <c r="E95" s="18"/>
      <c r="F95" s="57"/>
      <c r="G95" s="15"/>
      <c r="H95" s="18"/>
      <c r="I95" s="18"/>
      <c r="J95" s="18"/>
      <c r="K95" s="18"/>
      <c r="L95" s="57"/>
      <c r="M95" s="18" t="s">
        <v>34</v>
      </c>
      <c r="N95" s="18">
        <f t="shared" si="4"/>
        <v>7.304973334986977</v>
      </c>
      <c r="O95" s="18">
        <v>9</v>
      </c>
      <c r="P95" s="18">
        <v>310</v>
      </c>
      <c r="Q95" s="18">
        <f t="shared" si="5"/>
        <v>0.3933094979750932</v>
      </c>
      <c r="R95" s="57">
        <v>0.5305648989091416</v>
      </c>
    </row>
    <row r="96" spans="1:18" ht="22.5">
      <c r="A96" s="15"/>
      <c r="B96" s="18"/>
      <c r="C96" s="18"/>
      <c r="D96" s="18"/>
      <c r="E96" s="18"/>
      <c r="F96" s="57"/>
      <c r="G96" s="15"/>
      <c r="H96" s="18"/>
      <c r="I96" s="18"/>
      <c r="J96" s="18"/>
      <c r="K96" s="18"/>
      <c r="L96" s="57"/>
      <c r="M96" s="18" t="s">
        <v>43</v>
      </c>
      <c r="N96" s="18">
        <f t="shared" si="4"/>
        <v>2.851296043656207</v>
      </c>
      <c r="O96" s="18">
        <v>3</v>
      </c>
      <c r="P96" s="18">
        <v>121</v>
      </c>
      <c r="Q96" s="18">
        <f t="shared" si="5"/>
        <v>0.007755373799748061</v>
      </c>
      <c r="R96" s="57">
        <v>0.9298253311132613</v>
      </c>
    </row>
    <row r="97" spans="1:18" ht="12.75">
      <c r="A97" s="15"/>
      <c r="B97" s="18"/>
      <c r="C97" s="18"/>
      <c r="D97" s="18"/>
      <c r="E97" s="18"/>
      <c r="F97" s="57"/>
      <c r="G97" s="31" t="s">
        <v>60</v>
      </c>
      <c r="H97" s="37">
        <f>(190/8063)*J97</f>
        <v>44.560337343420564</v>
      </c>
      <c r="I97" s="37">
        <v>30</v>
      </c>
      <c r="J97" s="37">
        <v>1891</v>
      </c>
      <c r="K97" s="37">
        <f>(I97-H97)^2/H97</f>
        <v>4.75767097363571</v>
      </c>
      <c r="L97" s="58">
        <v>0.029167990732077764</v>
      </c>
      <c r="M97" s="37" t="s">
        <v>61</v>
      </c>
      <c r="N97" s="37">
        <f t="shared" si="4"/>
        <v>13.196080863202281</v>
      </c>
      <c r="O97" s="37">
        <v>3</v>
      </c>
      <c r="P97" s="37">
        <v>560</v>
      </c>
      <c r="Q97" s="37">
        <f t="shared" si="5"/>
        <v>7.878101539894011</v>
      </c>
      <c r="R97" s="58">
        <v>0.005003698034736548</v>
      </c>
    </row>
    <row r="98" spans="1:18" ht="12.75">
      <c r="A98" s="15"/>
      <c r="B98" s="18"/>
      <c r="C98" s="18"/>
      <c r="D98" s="18"/>
      <c r="E98" s="18"/>
      <c r="F98" s="57"/>
      <c r="G98" s="15"/>
      <c r="H98" s="18"/>
      <c r="I98" s="18"/>
      <c r="J98" s="18"/>
      <c r="K98" s="18"/>
      <c r="L98" s="57"/>
      <c r="M98" s="18" t="s">
        <v>63</v>
      </c>
      <c r="N98" s="18">
        <f t="shared" si="4"/>
        <v>8.860225722435818</v>
      </c>
      <c r="O98" s="18">
        <v>5</v>
      </c>
      <c r="P98" s="18">
        <v>376</v>
      </c>
      <c r="Q98" s="18">
        <f t="shared" si="5"/>
        <v>1.6818242666687404</v>
      </c>
      <c r="R98" s="57">
        <v>0.19468222661338963</v>
      </c>
    </row>
    <row r="99" spans="1:18" ht="12.75">
      <c r="A99" s="15"/>
      <c r="B99" s="18"/>
      <c r="C99" s="18"/>
      <c r="D99" s="18"/>
      <c r="E99" s="18"/>
      <c r="F99" s="57"/>
      <c r="G99" s="15"/>
      <c r="H99" s="18"/>
      <c r="I99" s="18"/>
      <c r="J99" s="18"/>
      <c r="K99" s="18"/>
      <c r="L99" s="57"/>
      <c r="M99" s="18" t="s">
        <v>62</v>
      </c>
      <c r="N99" s="18">
        <f t="shared" si="4"/>
        <v>34.521890115341684</v>
      </c>
      <c r="O99" s="18">
        <v>28</v>
      </c>
      <c r="P99" s="18">
        <v>1465</v>
      </c>
      <c r="Q99" s="18">
        <f t="shared" si="5"/>
        <v>1.2321182453937767</v>
      </c>
      <c r="R99" s="57">
        <v>0.2669954850425409</v>
      </c>
    </row>
    <row r="100" spans="1:18" ht="12.75">
      <c r="A100" s="15"/>
      <c r="B100" s="18"/>
      <c r="C100" s="18"/>
      <c r="D100" s="18"/>
      <c r="E100" s="18"/>
      <c r="F100" s="57"/>
      <c r="G100" s="15" t="s">
        <v>64</v>
      </c>
      <c r="H100" s="18">
        <f>(190/8063)*J100</f>
        <v>15.316879573359792</v>
      </c>
      <c r="I100" s="18">
        <v>8</v>
      </c>
      <c r="J100" s="18">
        <v>650</v>
      </c>
      <c r="K100" s="18">
        <f>(I100-H100)^2/H100</f>
        <v>3.4952763344933953</v>
      </c>
      <c r="L100" s="57">
        <v>0.061544136242716485</v>
      </c>
      <c r="M100" s="18" t="s">
        <v>65</v>
      </c>
      <c r="N100" s="18">
        <f t="shared" si="4"/>
        <v>10.25052709909463</v>
      </c>
      <c r="O100" s="18">
        <v>4</v>
      </c>
      <c r="P100" s="18">
        <v>435</v>
      </c>
      <c r="Q100" s="18">
        <f t="shared" si="5"/>
        <v>3.8114224408974122</v>
      </c>
      <c r="R100" s="57">
        <v>0.05090420350678049</v>
      </c>
    </row>
    <row r="101" spans="1:18" ht="12.75">
      <c r="A101" s="15"/>
      <c r="B101" s="18"/>
      <c r="C101" s="18"/>
      <c r="D101" s="18"/>
      <c r="E101" s="18"/>
      <c r="F101" s="57"/>
      <c r="G101" s="15"/>
      <c r="H101" s="18"/>
      <c r="I101" s="18"/>
      <c r="J101" s="18"/>
      <c r="K101" s="18"/>
      <c r="L101" s="57"/>
      <c r="M101" s="18" t="s">
        <v>70</v>
      </c>
      <c r="N101" s="18">
        <f t="shared" si="4"/>
        <v>5.796849807763859</v>
      </c>
      <c r="O101" s="18">
        <v>4</v>
      </c>
      <c r="P101" s="18">
        <v>246</v>
      </c>
      <c r="Q101" s="18">
        <f t="shared" si="5"/>
        <v>0.5569696194882925</v>
      </c>
      <c r="R101" s="57">
        <v>0.45548381243118674</v>
      </c>
    </row>
    <row r="102" spans="1:18" ht="23.25" thickBot="1">
      <c r="A102" s="19"/>
      <c r="B102" s="39"/>
      <c r="C102" s="39"/>
      <c r="D102" s="39"/>
      <c r="E102" s="39"/>
      <c r="F102" s="59"/>
      <c r="G102" s="19"/>
      <c r="H102" s="39"/>
      <c r="I102" s="39"/>
      <c r="J102" s="39"/>
      <c r="K102" s="39"/>
      <c r="L102" s="59"/>
      <c r="M102" s="39" t="s">
        <v>69</v>
      </c>
      <c r="N102" s="39">
        <f t="shared" si="4"/>
        <v>2.9691181942205134</v>
      </c>
      <c r="O102" s="39">
        <v>2</v>
      </c>
      <c r="P102" s="39">
        <v>126</v>
      </c>
      <c r="Q102" s="39">
        <f t="shared" si="5"/>
        <v>0.3163195308955343</v>
      </c>
      <c r="R102" s="59">
        <v>0.5738279126913077</v>
      </c>
    </row>
    <row r="103" spans="1:18" ht="13.5" thickBot="1">
      <c r="A103" s="62" t="s">
        <v>145</v>
      </c>
      <c r="B103" s="63">
        <f>(190/8063)*D103</f>
        <v>13.243209723428004</v>
      </c>
      <c r="C103" s="63">
        <v>3</v>
      </c>
      <c r="D103" s="63">
        <v>562</v>
      </c>
      <c r="E103" s="63">
        <f>(C103-B103)^2/B103</f>
        <v>7.922803280273855</v>
      </c>
      <c r="F103" s="64">
        <v>0.004881557776741929</v>
      </c>
      <c r="G103" s="62" t="s">
        <v>146</v>
      </c>
      <c r="H103" s="63">
        <f>(190/8063)*J103</f>
        <v>9.944189507627433</v>
      </c>
      <c r="I103" s="63">
        <v>3</v>
      </c>
      <c r="J103" s="63">
        <v>422</v>
      </c>
      <c r="K103" s="63">
        <f>(I103-H103)^2/H103</f>
        <v>4.849240642573804</v>
      </c>
      <c r="L103" s="64">
        <v>0.027658305895729818</v>
      </c>
      <c r="M103" s="43" t="s">
        <v>169</v>
      </c>
      <c r="N103" s="43"/>
      <c r="O103" s="43"/>
      <c r="P103" s="43"/>
      <c r="Q103" s="43"/>
      <c r="R103" s="65"/>
    </row>
    <row r="104" spans="1:18" ht="13.5" thickBot="1">
      <c r="A104" s="62" t="s">
        <v>140</v>
      </c>
      <c r="B104" s="63">
        <f>(190/8063)*D104</f>
        <v>15.199057422795486</v>
      </c>
      <c r="C104" s="63">
        <v>7</v>
      </c>
      <c r="D104" s="63">
        <v>645</v>
      </c>
      <c r="E104" s="63">
        <f>(C104-B104)^2/B104</f>
        <v>4.422941551722454</v>
      </c>
      <c r="F104" s="64">
        <v>0.03545885868403853</v>
      </c>
      <c r="G104" s="40" t="s">
        <v>143</v>
      </c>
      <c r="H104" s="43">
        <f>(190/8063)*J104</f>
        <v>13.832320476249535</v>
      </c>
      <c r="I104" s="43">
        <v>7</v>
      </c>
      <c r="J104" s="43">
        <v>587</v>
      </c>
      <c r="K104" s="43">
        <f>(I104-H104)^2/H104</f>
        <v>3.3747485225151137</v>
      </c>
      <c r="L104" s="65">
        <v>0.0662026823628159</v>
      </c>
      <c r="M104" s="43" t="s">
        <v>144</v>
      </c>
      <c r="N104" s="43">
        <f t="shared" si="4"/>
        <v>13.620240605233784</v>
      </c>
      <c r="O104" s="43">
        <v>7</v>
      </c>
      <c r="P104" s="43">
        <v>578</v>
      </c>
      <c r="Q104" s="43">
        <f t="shared" si="5"/>
        <v>3.2178275657145705</v>
      </c>
      <c r="R104" s="65">
        <v>0.07284024038689241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211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25" t="s">
        <v>98</v>
      </c>
      <c r="B4" s="26">
        <f>(238/8063)*D4</f>
        <v>54.48939600644921</v>
      </c>
      <c r="C4" s="26">
        <v>25</v>
      </c>
      <c r="D4" s="26">
        <v>1846</v>
      </c>
      <c r="E4" s="26">
        <f>(C4-B4)^2/B4</f>
        <v>15.959517641235303</v>
      </c>
      <c r="F4" s="27">
        <v>6.471159469323418E-05</v>
      </c>
      <c r="G4" s="11" t="s">
        <v>129</v>
      </c>
      <c r="H4" s="12">
        <f>(238/8063)*J4</f>
        <v>9.35706312786804</v>
      </c>
      <c r="I4" s="12">
        <v>4</v>
      </c>
      <c r="J4" s="12">
        <v>317</v>
      </c>
      <c r="K4" s="12">
        <f>(I4-H4)^2/H4</f>
        <v>3.067001361836706</v>
      </c>
      <c r="L4" s="13">
        <v>0.07989672153376193</v>
      </c>
      <c r="M4" s="11" t="s">
        <v>123</v>
      </c>
      <c r="N4" s="12">
        <f>(238/8063)*P4</f>
        <v>4.339079746992435</v>
      </c>
      <c r="O4" s="12">
        <v>3</v>
      </c>
      <c r="P4" s="12">
        <v>147</v>
      </c>
      <c r="Q4" s="12">
        <f>(O4-N4)^2/N4</f>
        <v>0.41325227314575325</v>
      </c>
      <c r="R4" s="13">
        <v>0.5203233787439071</v>
      </c>
    </row>
    <row r="5" spans="1:18" ht="22.5">
      <c r="A5" s="15"/>
      <c r="B5" s="16"/>
      <c r="C5" s="16"/>
      <c r="D5" s="16"/>
      <c r="E5" s="16"/>
      <c r="F5" s="17"/>
      <c r="G5" s="31" t="s">
        <v>121</v>
      </c>
      <c r="H5" s="32">
        <f>(238/8063)*J5</f>
        <v>12.544958452189013</v>
      </c>
      <c r="I5" s="32">
        <v>5</v>
      </c>
      <c r="J5" s="32">
        <v>425</v>
      </c>
      <c r="K5" s="32">
        <f>(I5-H5)^2/H5</f>
        <v>4.5377908792774955</v>
      </c>
      <c r="L5" s="33">
        <v>0.033154352769619755</v>
      </c>
      <c r="M5" s="15" t="s">
        <v>123</v>
      </c>
      <c r="N5" s="16">
        <f aca="true" t="shared" si="0" ref="N5:N68">(238/8063)*P5</f>
        <v>4.339079746992435</v>
      </c>
      <c r="O5" s="16">
        <v>3</v>
      </c>
      <c r="P5" s="16">
        <v>147</v>
      </c>
      <c r="Q5" s="16">
        <f aca="true" t="shared" si="1" ref="Q5:Q68">(O5-N5)^2/N5</f>
        <v>0.41325227314575325</v>
      </c>
      <c r="R5" s="17">
        <v>0.5203233787439071</v>
      </c>
    </row>
    <row r="6" spans="1:18" ht="22.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5" t="s">
        <v>122</v>
      </c>
      <c r="N6" s="16">
        <f t="shared" si="0"/>
        <v>7.025176733225846</v>
      </c>
      <c r="O6" s="16">
        <v>2</v>
      </c>
      <c r="P6" s="16">
        <v>238</v>
      </c>
      <c r="Q6" s="16">
        <f t="shared" si="1"/>
        <v>3.5945574266796982</v>
      </c>
      <c r="R6" s="17">
        <v>0.057969062031565266</v>
      </c>
    </row>
    <row r="7" spans="1:18" ht="12.75">
      <c r="A7" s="15"/>
      <c r="B7" s="16"/>
      <c r="C7" s="16"/>
      <c r="D7" s="16"/>
      <c r="E7" s="16"/>
      <c r="F7" s="17"/>
      <c r="G7" s="31" t="s">
        <v>124</v>
      </c>
      <c r="H7" s="32">
        <f aca="true" t="shared" si="2" ref="H7:H12">(238/8063)*J7</f>
        <v>36.77886642688826</v>
      </c>
      <c r="I7" s="32">
        <v>2</v>
      </c>
      <c r="J7" s="32">
        <v>1246</v>
      </c>
      <c r="K7" s="32">
        <f aca="true" t="shared" si="3" ref="K7:K12">(I7-H7)^2/H7</f>
        <v>32.88762453687382</v>
      </c>
      <c r="L7" s="33">
        <v>9.764287156599494E-09</v>
      </c>
      <c r="M7" s="15" t="s">
        <v>125</v>
      </c>
      <c r="N7" s="16">
        <f t="shared" si="0"/>
        <v>3.483070817313655</v>
      </c>
      <c r="O7" s="16">
        <v>2</v>
      </c>
      <c r="P7" s="16">
        <v>118</v>
      </c>
      <c r="Q7" s="16">
        <f t="shared" si="1"/>
        <v>0.6314827244493907</v>
      </c>
      <c r="R7" s="17">
        <v>0.42681196211384886</v>
      </c>
    </row>
    <row r="8" spans="1:18" ht="22.5">
      <c r="A8" s="15"/>
      <c r="B8" s="16"/>
      <c r="C8" s="16"/>
      <c r="D8" s="16"/>
      <c r="E8" s="16"/>
      <c r="F8" s="17"/>
      <c r="G8" s="31" t="s">
        <v>99</v>
      </c>
      <c r="H8" s="32">
        <f t="shared" si="2"/>
        <v>22.93513580553144</v>
      </c>
      <c r="I8" s="32">
        <v>8</v>
      </c>
      <c r="J8" s="32">
        <v>777</v>
      </c>
      <c r="K8" s="32">
        <f t="shared" si="3"/>
        <v>9.725614159035004</v>
      </c>
      <c r="L8" s="33">
        <v>0.001817175888487621</v>
      </c>
      <c r="M8" s="31" t="s">
        <v>101</v>
      </c>
      <c r="N8" s="32">
        <f t="shared" si="0"/>
        <v>18.773161354334615</v>
      </c>
      <c r="O8" s="32">
        <v>7</v>
      </c>
      <c r="P8" s="32">
        <v>636</v>
      </c>
      <c r="Q8" s="32">
        <f t="shared" si="1"/>
        <v>7.383270492329435</v>
      </c>
      <c r="R8" s="33">
        <v>0.006583334582439315</v>
      </c>
    </row>
    <row r="9" spans="1:18" ht="22.5">
      <c r="A9" s="15"/>
      <c r="B9" s="16"/>
      <c r="C9" s="16"/>
      <c r="D9" s="16"/>
      <c r="E9" s="16"/>
      <c r="F9" s="17"/>
      <c r="G9" s="31" t="s">
        <v>110</v>
      </c>
      <c r="H9" s="32">
        <f t="shared" si="2"/>
        <v>13.135309438174378</v>
      </c>
      <c r="I9" s="32">
        <v>4</v>
      </c>
      <c r="J9" s="32">
        <v>445</v>
      </c>
      <c r="K9" s="32">
        <f t="shared" si="3"/>
        <v>6.353400270012731</v>
      </c>
      <c r="L9" s="33">
        <v>0.011715653507017865</v>
      </c>
      <c r="M9" s="31" t="s">
        <v>111</v>
      </c>
      <c r="N9" s="32">
        <f t="shared" si="0"/>
        <v>12.840133945181694</v>
      </c>
      <c r="O9" s="32">
        <v>4</v>
      </c>
      <c r="P9" s="32">
        <v>435</v>
      </c>
      <c r="Q9" s="32">
        <f t="shared" si="1"/>
        <v>6.086226865108285</v>
      </c>
      <c r="R9" s="33">
        <v>0.013623972594573042</v>
      </c>
    </row>
    <row r="10" spans="1:18" ht="22.5">
      <c r="A10" s="15"/>
      <c r="B10" s="16"/>
      <c r="C10" s="16"/>
      <c r="D10" s="16"/>
      <c r="E10" s="16"/>
      <c r="F10" s="17"/>
      <c r="G10" s="31" t="s">
        <v>112</v>
      </c>
      <c r="H10" s="32">
        <f t="shared" si="2"/>
        <v>9.711273719459259</v>
      </c>
      <c r="I10" s="32">
        <v>3</v>
      </c>
      <c r="J10" s="32">
        <v>329</v>
      </c>
      <c r="K10" s="32">
        <f t="shared" si="3"/>
        <v>4.638031656676699</v>
      </c>
      <c r="L10" s="33">
        <v>0.03127084911537081</v>
      </c>
      <c r="M10" s="31" t="s">
        <v>113</v>
      </c>
      <c r="N10" s="32">
        <f t="shared" si="0"/>
        <v>9.652238620860722</v>
      </c>
      <c r="O10" s="32">
        <v>3</v>
      </c>
      <c r="P10" s="32">
        <v>327</v>
      </c>
      <c r="Q10" s="32">
        <f t="shared" si="1"/>
        <v>4.5846648023424885</v>
      </c>
      <c r="R10" s="33">
        <v>0.0322592803497076</v>
      </c>
    </row>
    <row r="11" spans="1:18" ht="12.75">
      <c r="A11" s="15"/>
      <c r="B11" s="16"/>
      <c r="C11" s="16"/>
      <c r="D11" s="16"/>
      <c r="E11" s="16"/>
      <c r="F11" s="17"/>
      <c r="G11" s="31" t="s">
        <v>103</v>
      </c>
      <c r="H11" s="32">
        <f t="shared" si="2"/>
        <v>23.259828847823393</v>
      </c>
      <c r="I11" s="32">
        <v>5</v>
      </c>
      <c r="J11" s="32">
        <v>788</v>
      </c>
      <c r="K11" s="32">
        <f t="shared" si="3"/>
        <v>14.334643291367307</v>
      </c>
      <c r="L11" s="33">
        <v>0.00015302278965756422</v>
      </c>
      <c r="M11" s="31" t="s">
        <v>105</v>
      </c>
      <c r="N11" s="32">
        <f t="shared" si="0"/>
        <v>14.256976311546572</v>
      </c>
      <c r="O11" s="32">
        <v>4</v>
      </c>
      <c r="P11" s="32">
        <v>483</v>
      </c>
      <c r="Q11" s="32">
        <f t="shared" si="1"/>
        <v>7.379233910238222</v>
      </c>
      <c r="R11" s="33">
        <v>0.006598127041308466</v>
      </c>
    </row>
    <row r="12" spans="1:18" ht="12.75">
      <c r="A12" s="15"/>
      <c r="B12" s="16"/>
      <c r="C12" s="16"/>
      <c r="D12" s="16"/>
      <c r="E12" s="16"/>
      <c r="F12" s="17"/>
      <c r="G12" s="31" t="s">
        <v>116</v>
      </c>
      <c r="H12" s="32">
        <f t="shared" si="2"/>
        <v>25.00136425648022</v>
      </c>
      <c r="I12" s="32">
        <v>8</v>
      </c>
      <c r="J12" s="32">
        <v>847</v>
      </c>
      <c r="K12" s="32">
        <f t="shared" si="3"/>
        <v>11.561224564239685</v>
      </c>
      <c r="L12" s="33">
        <v>0.0006734148770848325</v>
      </c>
      <c r="M12" s="31" t="s">
        <v>117</v>
      </c>
      <c r="N12" s="32">
        <f t="shared" si="0"/>
        <v>13.194344536772913</v>
      </c>
      <c r="O12" s="32">
        <v>4</v>
      </c>
      <c r="P12" s="32">
        <v>447</v>
      </c>
      <c r="Q12" s="32">
        <f t="shared" si="1"/>
        <v>6.406985297775301</v>
      </c>
      <c r="R12" s="33">
        <v>0.011367225235831668</v>
      </c>
    </row>
    <row r="13" spans="1:18" ht="12.7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31" t="s">
        <v>105</v>
      </c>
      <c r="N13" s="32">
        <f t="shared" si="0"/>
        <v>14.256976311546572</v>
      </c>
      <c r="O13" s="32">
        <v>4</v>
      </c>
      <c r="P13" s="32">
        <v>483</v>
      </c>
      <c r="Q13" s="32">
        <f t="shared" si="1"/>
        <v>7.379233910238222</v>
      </c>
      <c r="R13" s="33">
        <v>0.006598127041308466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5" t="s">
        <v>120</v>
      </c>
      <c r="N14" s="16">
        <f t="shared" si="0"/>
        <v>4.722807887882922</v>
      </c>
      <c r="O14" s="16">
        <v>3</v>
      </c>
      <c r="P14" s="16">
        <v>160</v>
      </c>
      <c r="Q14" s="16">
        <f t="shared" si="1"/>
        <v>0.6284538962862836</v>
      </c>
      <c r="R14" s="17">
        <v>0.42792300272130257</v>
      </c>
    </row>
    <row r="15" spans="1:18" ht="12.75">
      <c r="A15" s="15"/>
      <c r="B15" s="16"/>
      <c r="C15" s="16"/>
      <c r="D15" s="16"/>
      <c r="E15" s="16"/>
      <c r="F15" s="17"/>
      <c r="G15" s="15" t="s">
        <v>127</v>
      </c>
      <c r="H15" s="16">
        <f>(238/8063)*J15</f>
        <v>4.722807887882922</v>
      </c>
      <c r="I15" s="16">
        <v>3</v>
      </c>
      <c r="J15" s="16">
        <v>160</v>
      </c>
      <c r="K15" s="16">
        <f>(I15-H15)^2/H15</f>
        <v>0.6284538962862836</v>
      </c>
      <c r="L15" s="17">
        <v>0.42792300272130257</v>
      </c>
      <c r="M15" s="15" t="s">
        <v>120</v>
      </c>
      <c r="N15" s="16">
        <f t="shared" si="0"/>
        <v>4.722807887882922</v>
      </c>
      <c r="O15" s="16">
        <v>3</v>
      </c>
      <c r="P15" s="16">
        <v>160</v>
      </c>
      <c r="Q15" s="16">
        <f t="shared" si="1"/>
        <v>0.6284538962862836</v>
      </c>
      <c r="R15" s="17">
        <v>0.42792300272130257</v>
      </c>
    </row>
    <row r="16" spans="1:18" ht="22.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5" t="s">
        <v>128</v>
      </c>
      <c r="N16" s="16">
        <f t="shared" si="0"/>
        <v>4.634255239985118</v>
      </c>
      <c r="O16" s="16">
        <v>3</v>
      </c>
      <c r="P16" s="16">
        <v>157</v>
      </c>
      <c r="Q16" s="16">
        <f t="shared" si="1"/>
        <v>0.5763148663834474</v>
      </c>
      <c r="R16" s="17">
        <v>0.44776041184217585</v>
      </c>
    </row>
    <row r="17" spans="1:18" ht="12.75">
      <c r="A17" s="15"/>
      <c r="B17" s="16"/>
      <c r="C17" s="16"/>
      <c r="D17" s="16"/>
      <c r="E17" s="16"/>
      <c r="F17" s="17"/>
      <c r="G17" s="31" t="s">
        <v>134</v>
      </c>
      <c r="H17" s="32">
        <f>(238/8063)*J17</f>
        <v>13.961800818553888</v>
      </c>
      <c r="I17" s="32">
        <v>4</v>
      </c>
      <c r="J17" s="32">
        <v>473</v>
      </c>
      <c r="K17" s="32">
        <f>(I17-H17)^2/H17</f>
        <v>7.107784793539231</v>
      </c>
      <c r="L17" s="33">
        <v>0.007674989625922279</v>
      </c>
      <c r="M17" s="15" t="s">
        <v>135</v>
      </c>
      <c r="N17" s="16">
        <f t="shared" si="0"/>
        <v>8.205878705196577</v>
      </c>
      <c r="O17" s="16">
        <v>3</v>
      </c>
      <c r="P17" s="16">
        <v>278</v>
      </c>
      <c r="Q17" s="16">
        <f t="shared" si="1"/>
        <v>3.302653386292037</v>
      </c>
      <c r="R17" s="17">
        <v>0.06916807021488358</v>
      </c>
    </row>
    <row r="18" spans="1:18" ht="12.75">
      <c r="A18" s="15"/>
      <c r="B18" s="16"/>
      <c r="C18" s="16"/>
      <c r="D18" s="16"/>
      <c r="E18" s="16"/>
      <c r="F18" s="17"/>
      <c r="G18" s="31" t="s">
        <v>64</v>
      </c>
      <c r="H18" s="32">
        <f>(238/8063)*J18</f>
        <v>19.186407044524373</v>
      </c>
      <c r="I18" s="32">
        <v>5</v>
      </c>
      <c r="J18" s="32">
        <v>650</v>
      </c>
      <c r="K18" s="32">
        <f>(I18-H18)^2/H18</f>
        <v>10.489412862236072</v>
      </c>
      <c r="L18" s="33">
        <v>0.0012006051847299748</v>
      </c>
      <c r="M18" s="31" t="s">
        <v>65</v>
      </c>
      <c r="N18" s="32">
        <f t="shared" si="0"/>
        <v>12.840133945181694</v>
      </c>
      <c r="O18" s="32">
        <v>3</v>
      </c>
      <c r="P18" s="32">
        <v>435</v>
      </c>
      <c r="Q18" s="32">
        <f t="shared" si="1"/>
        <v>7.541061212640402</v>
      </c>
      <c r="R18" s="33">
        <v>0.00603085117927471</v>
      </c>
    </row>
    <row r="19" spans="1:18" ht="12.7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5" t="s">
        <v>70</v>
      </c>
      <c r="N19" s="16">
        <f t="shared" si="0"/>
        <v>7.261317127619993</v>
      </c>
      <c r="O19" s="16">
        <v>2</v>
      </c>
      <c r="P19" s="16">
        <v>246</v>
      </c>
      <c r="Q19" s="16">
        <f t="shared" si="1"/>
        <v>3.8121813757582723</v>
      </c>
      <c r="R19" s="17">
        <v>0.05088114521008513</v>
      </c>
    </row>
    <row r="20" spans="1:18" ht="23.25" thickBot="1">
      <c r="A20" s="19"/>
      <c r="B20" s="20"/>
      <c r="C20" s="20"/>
      <c r="D20" s="20"/>
      <c r="E20" s="20"/>
      <c r="F20" s="21"/>
      <c r="G20" s="19" t="s">
        <v>30</v>
      </c>
      <c r="H20" s="20">
        <f>(238/8063)*J20</f>
        <v>2.1842986481458513</v>
      </c>
      <c r="I20" s="20">
        <v>2</v>
      </c>
      <c r="J20" s="20">
        <v>74</v>
      </c>
      <c r="K20" s="20">
        <f>(I20-H20)^2/H20</f>
        <v>0.015550067632565003</v>
      </c>
      <c r="L20" s="21">
        <v>0.9007611272392858</v>
      </c>
      <c r="M20" s="19" t="s">
        <v>203</v>
      </c>
      <c r="N20" s="20">
        <f t="shared" si="0"/>
        <v>0.8560089296787796</v>
      </c>
      <c r="O20" s="20">
        <v>2</v>
      </c>
      <c r="P20" s="20">
        <v>29</v>
      </c>
      <c r="Q20" s="20">
        <f t="shared" si="1"/>
        <v>1.5288573794034972</v>
      </c>
      <c r="R20" s="21">
        <v>0.21628401280528586</v>
      </c>
    </row>
    <row r="21" spans="1:18" ht="12.75">
      <c r="A21" s="44" t="s">
        <v>10</v>
      </c>
      <c r="B21" s="29">
        <f>(238/8063)*D21</f>
        <v>33.73855884906362</v>
      </c>
      <c r="C21" s="29">
        <v>47</v>
      </c>
      <c r="D21" s="29">
        <v>1143</v>
      </c>
      <c r="E21" s="29">
        <f>(C21-B21)^2/B21</f>
        <v>5.212606210790469</v>
      </c>
      <c r="F21" s="30">
        <v>0.02242369700278546</v>
      </c>
      <c r="G21" s="11" t="s">
        <v>15</v>
      </c>
      <c r="H21" s="12">
        <f>(238/8063)*J21</f>
        <v>1.6234652114597545</v>
      </c>
      <c r="I21" s="12">
        <v>2</v>
      </c>
      <c r="J21" s="12">
        <v>55</v>
      </c>
      <c r="K21" s="12">
        <f>(I21-H21)^2/H21</f>
        <v>0.08733075767824176</v>
      </c>
      <c r="L21" s="13">
        <v>0.7675983724227124</v>
      </c>
      <c r="M21" s="11" t="s">
        <v>169</v>
      </c>
      <c r="N21" s="12"/>
      <c r="O21" s="12"/>
      <c r="P21" s="12"/>
      <c r="Q21" s="12"/>
      <c r="R21" s="13"/>
    </row>
    <row r="22" spans="1:18" ht="22.5">
      <c r="A22" s="15"/>
      <c r="B22" s="16"/>
      <c r="C22" s="16"/>
      <c r="D22" s="16"/>
      <c r="E22" s="16"/>
      <c r="F22" s="17"/>
      <c r="G22" s="38" t="s">
        <v>11</v>
      </c>
      <c r="H22" s="35">
        <f>(238/8063)*J22</f>
        <v>11.246186283021208</v>
      </c>
      <c r="I22" s="35">
        <v>18</v>
      </c>
      <c r="J22" s="35">
        <v>381</v>
      </c>
      <c r="K22" s="35">
        <f>(I22-H22)^2/H22</f>
        <v>4.05595270927675</v>
      </c>
      <c r="L22" s="36">
        <v>0.044015875366532065</v>
      </c>
      <c r="M22" s="38" t="s">
        <v>12</v>
      </c>
      <c r="N22" s="35">
        <f t="shared" si="0"/>
        <v>7.5564926206126755</v>
      </c>
      <c r="O22" s="35">
        <v>17</v>
      </c>
      <c r="P22" s="35">
        <v>256</v>
      </c>
      <c r="Q22" s="35">
        <f t="shared" si="1"/>
        <v>11.801749317041244</v>
      </c>
      <c r="R22" s="36">
        <v>0.0005917509289736778</v>
      </c>
    </row>
    <row r="23" spans="1:18" ht="22.5">
      <c r="A23" s="15"/>
      <c r="B23" s="16"/>
      <c r="C23" s="16"/>
      <c r="D23" s="16"/>
      <c r="E23" s="16"/>
      <c r="F23" s="17"/>
      <c r="G23" s="15" t="s">
        <v>20</v>
      </c>
      <c r="H23" s="16">
        <f>(238/8063)*J23</f>
        <v>4.368597296291703</v>
      </c>
      <c r="I23" s="16">
        <v>6</v>
      </c>
      <c r="J23" s="16">
        <v>148</v>
      </c>
      <c r="K23" s="16">
        <f>(I23-H23)^2/H23</f>
        <v>0.6092286839819143</v>
      </c>
      <c r="L23" s="17">
        <v>0.4350783721174091</v>
      </c>
      <c r="M23" s="15" t="s">
        <v>212</v>
      </c>
      <c r="N23" s="16">
        <f t="shared" si="0"/>
        <v>3.719211211707801</v>
      </c>
      <c r="O23" s="16">
        <v>6</v>
      </c>
      <c r="P23" s="16">
        <v>126</v>
      </c>
      <c r="Q23" s="16">
        <f t="shared" si="1"/>
        <v>1.398683000423287</v>
      </c>
      <c r="R23" s="17">
        <v>0.23694420384040815</v>
      </c>
    </row>
    <row r="24" spans="1:18" ht="22.5">
      <c r="A24" s="15"/>
      <c r="B24" s="16"/>
      <c r="C24" s="16"/>
      <c r="D24" s="16"/>
      <c r="E24" s="16"/>
      <c r="F24" s="17"/>
      <c r="G24" s="38" t="s">
        <v>22</v>
      </c>
      <c r="H24" s="35">
        <f>(238/8063)*J24</f>
        <v>10.596800198437307</v>
      </c>
      <c r="I24" s="35">
        <v>17</v>
      </c>
      <c r="J24" s="35">
        <v>359</v>
      </c>
      <c r="K24" s="35">
        <f>(I24-H24)^2/H24</f>
        <v>3.86918380368999</v>
      </c>
      <c r="L24" s="36">
        <v>0.049180432615570924</v>
      </c>
      <c r="M24" s="15" t="s">
        <v>171</v>
      </c>
      <c r="N24" s="16">
        <f t="shared" si="0"/>
        <v>0.560833436686097</v>
      </c>
      <c r="O24" s="16">
        <v>2</v>
      </c>
      <c r="P24" s="16">
        <v>19</v>
      </c>
      <c r="Q24" s="16">
        <f t="shared" si="1"/>
        <v>3.6930758073185608</v>
      </c>
      <c r="R24" s="17">
        <v>0.05463877032063147</v>
      </c>
    </row>
    <row r="25" spans="1:18" ht="22.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5" t="s">
        <v>21</v>
      </c>
      <c r="N25" s="16">
        <f t="shared" si="0"/>
        <v>3.719211211707801</v>
      </c>
      <c r="O25" s="16">
        <v>6</v>
      </c>
      <c r="P25" s="16">
        <v>126</v>
      </c>
      <c r="Q25" s="16">
        <f t="shared" si="1"/>
        <v>1.398683000423287</v>
      </c>
      <c r="R25" s="17">
        <v>0.23694420384040815</v>
      </c>
    </row>
    <row r="26" spans="1:18" ht="22.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23</v>
      </c>
      <c r="N26" s="16">
        <f t="shared" si="0"/>
        <v>3.2174128736202405</v>
      </c>
      <c r="O26" s="16">
        <v>6</v>
      </c>
      <c r="P26" s="16">
        <v>109</v>
      </c>
      <c r="Q26" s="16">
        <f t="shared" si="1"/>
        <v>2.406527051401445</v>
      </c>
      <c r="R26" s="17">
        <v>0.12083016499481136</v>
      </c>
    </row>
    <row r="27" spans="1:18" ht="22.5">
      <c r="A27" s="15"/>
      <c r="B27" s="16"/>
      <c r="C27" s="16"/>
      <c r="D27" s="16"/>
      <c r="E27" s="16"/>
      <c r="F27" s="17"/>
      <c r="G27" s="15" t="s">
        <v>17</v>
      </c>
      <c r="H27" s="16">
        <f>(238/8063)*J27</f>
        <v>7.172764479722188</v>
      </c>
      <c r="I27" s="16">
        <v>9</v>
      </c>
      <c r="J27" s="16">
        <v>243</v>
      </c>
      <c r="K27" s="16">
        <f>(I27-H27)^2/H27</f>
        <v>0.46548156655692147</v>
      </c>
      <c r="L27" s="17">
        <v>0.49507323637895506</v>
      </c>
      <c r="M27" s="38" t="s">
        <v>19</v>
      </c>
      <c r="N27" s="35">
        <f t="shared" si="0"/>
        <v>4.132456901897557</v>
      </c>
      <c r="O27" s="35">
        <v>9</v>
      </c>
      <c r="P27" s="35">
        <v>140</v>
      </c>
      <c r="Q27" s="35">
        <f t="shared" si="1"/>
        <v>5.733387274046415</v>
      </c>
      <c r="R27" s="36">
        <v>0.016645346202661004</v>
      </c>
    </row>
    <row r="28" spans="1:18" ht="22.5">
      <c r="A28" s="15"/>
      <c r="B28" s="16"/>
      <c r="C28" s="16"/>
      <c r="D28" s="16"/>
      <c r="E28" s="16"/>
      <c r="F28" s="17"/>
      <c r="G28" s="38" t="s">
        <v>24</v>
      </c>
      <c r="H28" s="35">
        <f>(238/8063)*J28</f>
        <v>16.264169663896812</v>
      </c>
      <c r="I28" s="35">
        <v>34</v>
      </c>
      <c r="J28" s="35">
        <v>551</v>
      </c>
      <c r="K28" s="35">
        <f>(I28-H28)^2/H28</f>
        <v>19.34065397813068</v>
      </c>
      <c r="L28" s="36">
        <v>1.093531515061752E-05</v>
      </c>
      <c r="M28" s="38" t="s">
        <v>19</v>
      </c>
      <c r="N28" s="35">
        <f t="shared" si="0"/>
        <v>4.132456901897557</v>
      </c>
      <c r="O28" s="35">
        <v>9</v>
      </c>
      <c r="P28" s="35">
        <v>140</v>
      </c>
      <c r="Q28" s="35">
        <f t="shared" si="1"/>
        <v>5.733387274046415</v>
      </c>
      <c r="R28" s="36">
        <v>0.016645346202661004</v>
      </c>
    </row>
    <row r="29" spans="1:18" ht="12.7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38" t="s">
        <v>25</v>
      </c>
      <c r="N29" s="35">
        <f t="shared" si="0"/>
        <v>15.909959072305593</v>
      </c>
      <c r="O29" s="35">
        <v>34</v>
      </c>
      <c r="P29" s="35">
        <v>539</v>
      </c>
      <c r="Q29" s="35">
        <f t="shared" si="1"/>
        <v>20.568851200585478</v>
      </c>
      <c r="R29" s="36">
        <v>5.752451534224434E-06</v>
      </c>
    </row>
    <row r="30" spans="1:18" ht="23.25" thickBot="1">
      <c r="A30" s="19"/>
      <c r="B30" s="20"/>
      <c r="C30" s="20"/>
      <c r="D30" s="20"/>
      <c r="E30" s="20"/>
      <c r="F30" s="21"/>
      <c r="G30" s="49" t="s">
        <v>26</v>
      </c>
      <c r="H30" s="50">
        <f>(238/8063)*J30</f>
        <v>8.50105419818926</v>
      </c>
      <c r="I30" s="50">
        <v>2</v>
      </c>
      <c r="J30" s="50">
        <v>288</v>
      </c>
      <c r="K30" s="50">
        <f>(I30-H30)^2/H30</f>
        <v>4.971584076807374</v>
      </c>
      <c r="L30" s="51">
        <v>0.025767038351732552</v>
      </c>
      <c r="M30" s="19" t="s">
        <v>189</v>
      </c>
      <c r="N30" s="20">
        <f t="shared" si="0"/>
        <v>5.460746620364628</v>
      </c>
      <c r="O30" s="20">
        <v>2</v>
      </c>
      <c r="P30" s="20">
        <v>185</v>
      </c>
      <c r="Q30" s="20">
        <f t="shared" si="1"/>
        <v>2.193247188159314</v>
      </c>
      <c r="R30" s="21">
        <v>0.13861681299037176</v>
      </c>
    </row>
    <row r="31" spans="1:18" ht="22.5">
      <c r="A31" s="25" t="s">
        <v>29</v>
      </c>
      <c r="B31" s="26">
        <f>(238/8063)*D31</f>
        <v>50.68163214684361</v>
      </c>
      <c r="C31" s="26">
        <v>33</v>
      </c>
      <c r="D31" s="26">
        <v>1717</v>
      </c>
      <c r="E31" s="26">
        <f>(C31-B31)^2/B31</f>
        <v>6.16870653396596</v>
      </c>
      <c r="F31" s="27">
        <v>0.013002964463152078</v>
      </c>
      <c r="G31" s="25" t="s">
        <v>35</v>
      </c>
      <c r="H31" s="26">
        <f>(238/8063)*J31</f>
        <v>45.33895572367605</v>
      </c>
      <c r="I31" s="26">
        <v>31</v>
      </c>
      <c r="J31" s="26">
        <v>1536</v>
      </c>
      <c r="K31" s="26">
        <f>(I31-H31)^2/H31</f>
        <v>4.534856349551402</v>
      </c>
      <c r="L31" s="27">
        <v>0.03321124413566523</v>
      </c>
      <c r="M31" s="25" t="s">
        <v>37</v>
      </c>
      <c r="N31" s="26">
        <f t="shared" si="0"/>
        <v>35.243953863326304</v>
      </c>
      <c r="O31" s="26">
        <v>19</v>
      </c>
      <c r="P31" s="26">
        <v>1194</v>
      </c>
      <c r="Q31" s="26">
        <f t="shared" si="1"/>
        <v>7.486845492339719</v>
      </c>
      <c r="R31" s="27">
        <v>0.00621513379168126</v>
      </c>
    </row>
    <row r="32" spans="1:18" ht="22.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5" t="s">
        <v>39</v>
      </c>
      <c r="N32" s="16">
        <f t="shared" si="0"/>
        <v>6.552895944437554</v>
      </c>
      <c r="O32" s="16">
        <v>7</v>
      </c>
      <c r="P32" s="16">
        <v>222</v>
      </c>
      <c r="Q32" s="16">
        <f t="shared" si="1"/>
        <v>0.030505907341634806</v>
      </c>
      <c r="R32" s="17">
        <v>0.8613472691873765</v>
      </c>
    </row>
    <row r="33" spans="1:18" ht="22.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5" t="s">
        <v>33</v>
      </c>
      <c r="N33" s="16">
        <f t="shared" si="0"/>
        <v>7.792633015006822</v>
      </c>
      <c r="O33" s="16">
        <v>8</v>
      </c>
      <c r="P33" s="16">
        <v>264</v>
      </c>
      <c r="Q33" s="16">
        <f t="shared" si="1"/>
        <v>0.005518169068445898</v>
      </c>
      <c r="R33" s="17">
        <v>0.940784106243606</v>
      </c>
    </row>
    <row r="34" spans="1:18" ht="22.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31" t="s">
        <v>38</v>
      </c>
      <c r="N34" s="32">
        <f t="shared" si="0"/>
        <v>43.95163090661045</v>
      </c>
      <c r="O34" s="32">
        <v>28</v>
      </c>
      <c r="P34" s="32">
        <v>1489</v>
      </c>
      <c r="Q34" s="32">
        <f t="shared" si="1"/>
        <v>5.789421765062624</v>
      </c>
      <c r="R34" s="33">
        <v>0.016122891507760473</v>
      </c>
    </row>
    <row r="35" spans="1:18" ht="22.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5" t="s">
        <v>205</v>
      </c>
      <c r="N35" s="16">
        <f t="shared" si="0"/>
        <v>0.7084211831824383</v>
      </c>
      <c r="O35" s="16">
        <v>2</v>
      </c>
      <c r="P35" s="16">
        <v>24</v>
      </c>
      <c r="Q35" s="16">
        <f t="shared" si="1"/>
        <v>2.3547797265998054</v>
      </c>
      <c r="R35" s="17">
        <v>0.12489952644178282</v>
      </c>
    </row>
    <row r="36" spans="1:18" ht="22.5">
      <c r="A36" s="15"/>
      <c r="B36" s="16"/>
      <c r="C36" s="16"/>
      <c r="D36" s="16"/>
      <c r="E36" s="16"/>
      <c r="F36" s="17"/>
      <c r="G36" s="15" t="s">
        <v>44</v>
      </c>
      <c r="H36" s="16">
        <f>(238/8063)*J36</f>
        <v>7.910703212203894</v>
      </c>
      <c r="I36" s="16">
        <v>7</v>
      </c>
      <c r="J36" s="16">
        <v>268</v>
      </c>
      <c r="K36" s="16">
        <f>(I36-H36)^2/H36</f>
        <v>0.10484280834085657</v>
      </c>
      <c r="L36" s="17">
        <v>0.7460937025486174</v>
      </c>
      <c r="M36" s="15" t="s">
        <v>39</v>
      </c>
      <c r="N36" s="16">
        <f t="shared" si="0"/>
        <v>6.552895944437554</v>
      </c>
      <c r="O36" s="16">
        <v>7</v>
      </c>
      <c r="P36" s="16">
        <v>222</v>
      </c>
      <c r="Q36" s="16">
        <f t="shared" si="1"/>
        <v>0.030505907341634806</v>
      </c>
      <c r="R36" s="17">
        <v>0.8613472691873765</v>
      </c>
    </row>
    <row r="37" spans="1:18" ht="22.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5" t="s">
        <v>41</v>
      </c>
      <c r="N37" s="16">
        <f t="shared" si="0"/>
        <v>7.14324693042292</v>
      </c>
      <c r="O37" s="16">
        <v>7</v>
      </c>
      <c r="P37" s="16">
        <v>242</v>
      </c>
      <c r="Q37" s="16">
        <f t="shared" si="1"/>
        <v>0.0028725988721173728</v>
      </c>
      <c r="R37" s="17">
        <v>0.9572565396473356</v>
      </c>
    </row>
    <row r="38" spans="1:18" ht="22.5">
      <c r="A38" s="15"/>
      <c r="B38" s="16"/>
      <c r="C38" s="16"/>
      <c r="D38" s="16"/>
      <c r="E38" s="16"/>
      <c r="F38" s="17"/>
      <c r="G38" s="31" t="s">
        <v>40</v>
      </c>
      <c r="H38" s="32">
        <f>(238/8063)*J38</f>
        <v>46.755798090040926</v>
      </c>
      <c r="I38" s="32">
        <v>31</v>
      </c>
      <c r="J38" s="32">
        <v>1584</v>
      </c>
      <c r="K38" s="32">
        <f>(I38-H38)^2/H38</f>
        <v>5.309398696950358</v>
      </c>
      <c r="L38" s="33">
        <v>0.021210675836056847</v>
      </c>
      <c r="M38" s="15" t="s">
        <v>41</v>
      </c>
      <c r="N38" s="16">
        <f t="shared" si="0"/>
        <v>7.14324693042292</v>
      </c>
      <c r="O38" s="16">
        <v>7</v>
      </c>
      <c r="P38" s="16">
        <v>242</v>
      </c>
      <c r="Q38" s="16">
        <f t="shared" si="1"/>
        <v>0.0028725988721173728</v>
      </c>
      <c r="R38" s="17">
        <v>0.9572565396473356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31" t="s">
        <v>38</v>
      </c>
      <c r="N39" s="32">
        <f t="shared" si="0"/>
        <v>43.95163090661045</v>
      </c>
      <c r="O39" s="32">
        <v>28</v>
      </c>
      <c r="P39" s="32">
        <v>1489</v>
      </c>
      <c r="Q39" s="32">
        <f t="shared" si="1"/>
        <v>5.789421765062624</v>
      </c>
      <c r="R39" s="33">
        <v>0.016122891507760473</v>
      </c>
    </row>
    <row r="40" spans="1:18" ht="22.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 t="s">
        <v>34</v>
      </c>
      <c r="N40" s="16">
        <f t="shared" si="0"/>
        <v>9.150440282773161</v>
      </c>
      <c r="O40" s="16">
        <v>9</v>
      </c>
      <c r="P40" s="16">
        <v>310</v>
      </c>
      <c r="Q40" s="16">
        <f t="shared" si="1"/>
        <v>0.0024733540661946857</v>
      </c>
      <c r="R40" s="17">
        <v>0.9603352973067795</v>
      </c>
    </row>
    <row r="41" spans="1:18" ht="22.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5" t="s">
        <v>43</v>
      </c>
      <c r="N41" s="16">
        <f t="shared" si="0"/>
        <v>3.57162346521146</v>
      </c>
      <c r="O41" s="16">
        <v>4</v>
      </c>
      <c r="P41" s="16">
        <v>121</v>
      </c>
      <c r="Q41" s="16">
        <f t="shared" si="1"/>
        <v>0.05137900379052773</v>
      </c>
      <c r="R41" s="17">
        <v>0.8206808451949068</v>
      </c>
    </row>
    <row r="42" spans="1:18" ht="22.5">
      <c r="A42" s="15"/>
      <c r="B42" s="16"/>
      <c r="C42" s="16"/>
      <c r="D42" s="16"/>
      <c r="E42" s="16"/>
      <c r="F42" s="17"/>
      <c r="G42" s="15" t="s">
        <v>32</v>
      </c>
      <c r="H42" s="16">
        <f>(238/8063)*J42</f>
        <v>10.095001860349747</v>
      </c>
      <c r="I42" s="16">
        <v>10</v>
      </c>
      <c r="J42" s="16">
        <v>342</v>
      </c>
      <c r="K42" s="16">
        <f>(I42-H42)^2/H42</f>
        <v>0.0008940417837228731</v>
      </c>
      <c r="L42" s="17">
        <v>0.9761463790836189</v>
      </c>
      <c r="M42" s="15" t="s">
        <v>33</v>
      </c>
      <c r="N42" s="16">
        <f t="shared" si="0"/>
        <v>7.792633015006822</v>
      </c>
      <c r="O42" s="16">
        <v>8</v>
      </c>
      <c r="P42" s="16">
        <v>264</v>
      </c>
      <c r="Q42" s="16">
        <f t="shared" si="1"/>
        <v>0.005518169068445898</v>
      </c>
      <c r="R42" s="17">
        <v>0.940784106243606</v>
      </c>
    </row>
    <row r="43" spans="1:18" ht="22.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5" t="s">
        <v>34</v>
      </c>
      <c r="N43" s="16">
        <f t="shared" si="0"/>
        <v>9.150440282773161</v>
      </c>
      <c r="O43" s="16">
        <v>9</v>
      </c>
      <c r="P43" s="16">
        <v>310</v>
      </c>
      <c r="Q43" s="16">
        <f t="shared" si="1"/>
        <v>0.0024733540661946857</v>
      </c>
      <c r="R43" s="17">
        <v>0.9603352973067795</v>
      </c>
    </row>
    <row r="44" spans="1:18" ht="22.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5" t="s">
        <v>203</v>
      </c>
      <c r="N44" s="16">
        <f t="shared" si="0"/>
        <v>0.8560089296787796</v>
      </c>
      <c r="O44" s="16">
        <v>2</v>
      </c>
      <c r="P44" s="16">
        <v>29</v>
      </c>
      <c r="Q44" s="16">
        <f t="shared" si="1"/>
        <v>1.5288573794034972</v>
      </c>
      <c r="R44" s="17">
        <v>0.21628401280528586</v>
      </c>
    </row>
    <row r="45" spans="1:18" ht="23.25" thickBot="1">
      <c r="A45" s="19"/>
      <c r="B45" s="20"/>
      <c r="C45" s="20"/>
      <c r="D45" s="20"/>
      <c r="E45" s="20"/>
      <c r="F45" s="21"/>
      <c r="G45" s="19" t="s">
        <v>30</v>
      </c>
      <c r="H45" s="20">
        <f>(238/8063)*J45</f>
        <v>2.1842986481458513</v>
      </c>
      <c r="I45" s="20">
        <v>2</v>
      </c>
      <c r="J45" s="20">
        <v>74</v>
      </c>
      <c r="K45" s="20">
        <f>(I45-H45)^2/H45</f>
        <v>0.015550067632565003</v>
      </c>
      <c r="L45" s="21">
        <v>0.9007611272392858</v>
      </c>
      <c r="M45" s="19" t="s">
        <v>203</v>
      </c>
      <c r="N45" s="20">
        <f t="shared" si="0"/>
        <v>0.8560089296787796</v>
      </c>
      <c r="O45" s="20">
        <v>2</v>
      </c>
      <c r="P45" s="20">
        <v>29</v>
      </c>
      <c r="Q45" s="20">
        <f t="shared" si="1"/>
        <v>1.5288573794034972</v>
      </c>
      <c r="R45" s="21">
        <v>0.21628401280528586</v>
      </c>
    </row>
    <row r="46" spans="1:18" ht="12.75">
      <c r="A46" s="11" t="s">
        <v>160</v>
      </c>
      <c r="B46" s="12">
        <f>(238/8063)*D46</f>
        <v>220.40754061763613</v>
      </c>
      <c r="C46" s="12">
        <v>226</v>
      </c>
      <c r="D46" s="12">
        <v>7467</v>
      </c>
      <c r="E46" s="12">
        <f>(C46-B46)^2/B46</f>
        <v>0.14189896523389242</v>
      </c>
      <c r="F46" s="13">
        <v>0.7064004349310047</v>
      </c>
      <c r="G46" s="11" t="s">
        <v>72</v>
      </c>
      <c r="H46" s="12">
        <f>(238/8063)*J46</f>
        <v>163.11397742775642</v>
      </c>
      <c r="I46" s="12">
        <v>185</v>
      </c>
      <c r="J46" s="12">
        <v>5526</v>
      </c>
      <c r="K46" s="12">
        <f>(I46-H46)^2/H46</f>
        <v>2.936584537918614</v>
      </c>
      <c r="L46" s="13">
        <v>0.08659365671490304</v>
      </c>
      <c r="M46" s="44" t="s">
        <v>78</v>
      </c>
      <c r="N46" s="29">
        <f t="shared" si="0"/>
        <v>2.007193352350242</v>
      </c>
      <c r="O46" s="29">
        <v>5</v>
      </c>
      <c r="P46" s="29">
        <v>68</v>
      </c>
      <c r="Q46" s="29">
        <f t="shared" si="1"/>
        <v>4.462396021653257</v>
      </c>
      <c r="R46" s="30">
        <v>0.03464886370929565</v>
      </c>
    </row>
    <row r="47" spans="1:18" ht="12.7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5" t="s">
        <v>76</v>
      </c>
      <c r="N47" s="16">
        <f t="shared" si="0"/>
        <v>29.104303609078507</v>
      </c>
      <c r="O47" s="16">
        <v>21</v>
      </c>
      <c r="P47" s="16">
        <v>986</v>
      </c>
      <c r="Q47" s="16">
        <f t="shared" si="1"/>
        <v>2.256701890906451</v>
      </c>
      <c r="R47" s="17">
        <v>0.13303712511709265</v>
      </c>
    </row>
    <row r="48" spans="1:18" ht="22.5">
      <c r="A48" s="15"/>
      <c r="B48" s="16"/>
      <c r="C48" s="16"/>
      <c r="D48" s="16"/>
      <c r="E48" s="16"/>
      <c r="F48" s="17"/>
      <c r="G48" s="15"/>
      <c r="H48" s="16"/>
      <c r="I48" s="16"/>
      <c r="J48" s="16"/>
      <c r="K48" s="16"/>
      <c r="L48" s="17"/>
      <c r="M48" s="15" t="s">
        <v>77</v>
      </c>
      <c r="N48" s="16">
        <f t="shared" si="0"/>
        <v>12.07267766340072</v>
      </c>
      <c r="O48" s="16">
        <v>15</v>
      </c>
      <c r="P48" s="16">
        <v>409</v>
      </c>
      <c r="Q48" s="16">
        <f t="shared" si="1"/>
        <v>0.7098024399617102</v>
      </c>
      <c r="R48" s="17">
        <v>0.39950940482545616</v>
      </c>
    </row>
    <row r="49" spans="1:18" ht="12.7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15" t="s">
        <v>49</v>
      </c>
      <c r="N49" s="16">
        <f t="shared" si="0"/>
        <v>150.98226466575716</v>
      </c>
      <c r="O49" s="16">
        <v>167</v>
      </c>
      <c r="P49" s="16">
        <v>5115</v>
      </c>
      <c r="Q49" s="16">
        <f t="shared" si="1"/>
        <v>1.6993243928738169</v>
      </c>
      <c r="R49" s="17">
        <v>0.19237635547371945</v>
      </c>
    </row>
    <row r="50" spans="1:18" ht="12.7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 t="s">
        <v>74</v>
      </c>
      <c r="N50" s="16">
        <f t="shared" si="0"/>
        <v>147.29257100334863</v>
      </c>
      <c r="O50" s="16">
        <v>157</v>
      </c>
      <c r="P50" s="16">
        <v>4990</v>
      </c>
      <c r="Q50" s="16">
        <f t="shared" si="1"/>
        <v>0.6397754963682827</v>
      </c>
      <c r="R50" s="17">
        <v>0.4237921050014446</v>
      </c>
    </row>
    <row r="51" spans="1:18" ht="12.7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5" t="s">
        <v>75</v>
      </c>
      <c r="N51" s="16">
        <f t="shared" si="0"/>
        <v>10.390177353342429</v>
      </c>
      <c r="O51" s="16">
        <v>16</v>
      </c>
      <c r="P51" s="16">
        <v>352</v>
      </c>
      <c r="Q51" s="16">
        <f t="shared" si="1"/>
        <v>3.0288328155273017</v>
      </c>
      <c r="R51" s="17">
        <v>0.08179683862597464</v>
      </c>
    </row>
    <row r="52" spans="1:18" ht="12.7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31" t="s">
        <v>37</v>
      </c>
      <c r="N52" s="32">
        <f t="shared" si="0"/>
        <v>35.243953863326304</v>
      </c>
      <c r="O52" s="32">
        <v>19</v>
      </c>
      <c r="P52" s="32">
        <v>1194</v>
      </c>
      <c r="Q52" s="32">
        <f t="shared" si="1"/>
        <v>7.486845492339719</v>
      </c>
      <c r="R52" s="33">
        <v>0.00621513379168126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5" t="s">
        <v>73</v>
      </c>
      <c r="N53" s="16">
        <f t="shared" si="0"/>
        <v>100.77291330770186</v>
      </c>
      <c r="O53" s="16">
        <v>102</v>
      </c>
      <c r="P53" s="16">
        <v>3414</v>
      </c>
      <c r="Q53" s="16">
        <f t="shared" si="1"/>
        <v>0.014941929343826158</v>
      </c>
      <c r="R53" s="17">
        <v>0.9027111791690818</v>
      </c>
    </row>
    <row r="54" spans="1:18" ht="22.5">
      <c r="A54" s="15"/>
      <c r="B54" s="16"/>
      <c r="C54" s="16"/>
      <c r="D54" s="16"/>
      <c r="E54" s="16"/>
      <c r="F54" s="17"/>
      <c r="G54" s="31" t="s">
        <v>35</v>
      </c>
      <c r="H54" s="32">
        <f>(238/8063)*J54</f>
        <v>45.33895572367605</v>
      </c>
      <c r="I54" s="32">
        <v>31</v>
      </c>
      <c r="J54" s="32">
        <v>1536</v>
      </c>
      <c r="K54" s="32">
        <f>(I54-H54)^2/H54</f>
        <v>4.534856349551402</v>
      </c>
      <c r="L54" s="33">
        <v>0.03321124413566523</v>
      </c>
      <c r="M54" s="31" t="s">
        <v>37</v>
      </c>
      <c r="N54" s="32">
        <f t="shared" si="0"/>
        <v>35.243953863326304</v>
      </c>
      <c r="O54" s="32">
        <v>19</v>
      </c>
      <c r="P54" s="32">
        <v>1194</v>
      </c>
      <c r="Q54" s="32">
        <f t="shared" si="1"/>
        <v>7.486845492339719</v>
      </c>
      <c r="R54" s="33">
        <v>0.00621513379168126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39</v>
      </c>
      <c r="N55" s="16">
        <f t="shared" si="0"/>
        <v>6.552895944437554</v>
      </c>
      <c r="O55" s="16">
        <v>7</v>
      </c>
      <c r="P55" s="16">
        <v>222</v>
      </c>
      <c r="Q55" s="16">
        <f t="shared" si="1"/>
        <v>0.030505907341634806</v>
      </c>
      <c r="R55" s="17">
        <v>0.8613472691873765</v>
      </c>
    </row>
    <row r="56" spans="1:18" ht="22.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5" t="s">
        <v>33</v>
      </c>
      <c r="N56" s="16">
        <f t="shared" si="0"/>
        <v>7.792633015006822</v>
      </c>
      <c r="O56" s="16">
        <v>8</v>
      </c>
      <c r="P56" s="16">
        <v>264</v>
      </c>
      <c r="Q56" s="16">
        <f t="shared" si="1"/>
        <v>0.005518169068445898</v>
      </c>
      <c r="R56" s="17">
        <v>0.940784106243606</v>
      </c>
    </row>
    <row r="57" spans="1:18" ht="22.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31" t="s">
        <v>38</v>
      </c>
      <c r="N57" s="32">
        <f t="shared" si="0"/>
        <v>43.95163090661045</v>
      </c>
      <c r="O57" s="32">
        <v>28</v>
      </c>
      <c r="P57" s="32">
        <v>1489</v>
      </c>
      <c r="Q57" s="32">
        <f t="shared" si="1"/>
        <v>5.789421765062624</v>
      </c>
      <c r="R57" s="33">
        <v>0.016122891507760473</v>
      </c>
    </row>
    <row r="58" spans="1:18" ht="22.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5" t="s">
        <v>205</v>
      </c>
      <c r="N58" s="16">
        <f t="shared" si="0"/>
        <v>0.7084211831824383</v>
      </c>
      <c r="O58" s="16">
        <v>2</v>
      </c>
      <c r="P58" s="16">
        <v>24</v>
      </c>
      <c r="Q58" s="16">
        <f t="shared" si="1"/>
        <v>2.3547797265998054</v>
      </c>
      <c r="R58" s="17">
        <v>0.12489952644178282</v>
      </c>
    </row>
    <row r="59" spans="1:18" ht="12.75">
      <c r="A59" s="15"/>
      <c r="B59" s="16"/>
      <c r="C59" s="16"/>
      <c r="D59" s="16"/>
      <c r="E59" s="16"/>
      <c r="F59" s="17"/>
      <c r="G59" s="15" t="s">
        <v>79</v>
      </c>
      <c r="H59" s="16">
        <f>(238/8063)*J59</f>
        <v>10.626317747736575</v>
      </c>
      <c r="I59" s="16">
        <v>10</v>
      </c>
      <c r="J59" s="16">
        <v>360</v>
      </c>
      <c r="K59" s="16">
        <f>(I59-H59)^2/H59</f>
        <v>0.036915320098852795</v>
      </c>
      <c r="L59" s="17">
        <v>0.8476375567036647</v>
      </c>
      <c r="M59" s="15" t="s">
        <v>53</v>
      </c>
      <c r="N59" s="16">
        <f t="shared" si="0"/>
        <v>9.150440282773161</v>
      </c>
      <c r="O59" s="16">
        <v>9</v>
      </c>
      <c r="P59" s="16">
        <v>310</v>
      </c>
      <c r="Q59" s="16">
        <f t="shared" si="1"/>
        <v>0.0024733540661946857</v>
      </c>
      <c r="R59" s="17">
        <v>0.9603352973067795</v>
      </c>
    </row>
    <row r="60" spans="1:18" ht="12.75">
      <c r="A60" s="15"/>
      <c r="B60" s="16"/>
      <c r="C60" s="16"/>
      <c r="D60" s="16"/>
      <c r="E60" s="16"/>
      <c r="F60" s="17"/>
      <c r="G60" s="15" t="s">
        <v>81</v>
      </c>
      <c r="H60" s="16">
        <f>(238/8063)*J60</f>
        <v>68.95299516309066</v>
      </c>
      <c r="I60" s="16">
        <v>72</v>
      </c>
      <c r="J60" s="16">
        <v>2336</v>
      </c>
      <c r="K60" s="16">
        <f>(I60-H60)^2/H60</f>
        <v>0.13464590557943726</v>
      </c>
      <c r="L60" s="17">
        <v>0.7136628158637774</v>
      </c>
      <c r="M60" s="31" t="s">
        <v>82</v>
      </c>
      <c r="N60" s="32">
        <f t="shared" si="0"/>
        <v>10.360659804043161</v>
      </c>
      <c r="O60" s="32">
        <v>2</v>
      </c>
      <c r="P60" s="32">
        <v>351</v>
      </c>
      <c r="Q60" s="32">
        <f t="shared" si="1"/>
        <v>6.746735601883665</v>
      </c>
      <c r="R60" s="33">
        <v>0.009391936645577359</v>
      </c>
    </row>
    <row r="61" spans="1:18" ht="12.7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31" t="s">
        <v>83</v>
      </c>
      <c r="N61" s="32">
        <f t="shared" si="0"/>
        <v>20.42614411509364</v>
      </c>
      <c r="O61" s="32">
        <v>11</v>
      </c>
      <c r="P61" s="32">
        <v>692</v>
      </c>
      <c r="Q61" s="32">
        <f t="shared" si="1"/>
        <v>4.349924899083534</v>
      </c>
      <c r="R61" s="33">
        <v>0.037010578226953084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31" t="s">
        <v>85</v>
      </c>
      <c r="N62" s="32">
        <f t="shared" si="0"/>
        <v>18.21232791764852</v>
      </c>
      <c r="O62" s="32">
        <v>9</v>
      </c>
      <c r="P62" s="32">
        <v>617</v>
      </c>
      <c r="Q62" s="32">
        <f t="shared" si="1"/>
        <v>4.659864793014548</v>
      </c>
      <c r="R62" s="33">
        <v>0.03087562272653699</v>
      </c>
    </row>
    <row r="63" spans="1:18" ht="12.7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84</v>
      </c>
      <c r="N63" s="16">
        <f t="shared" si="0"/>
        <v>66.68014386704701</v>
      </c>
      <c r="O63" s="16">
        <v>72</v>
      </c>
      <c r="P63" s="16">
        <v>2259</v>
      </c>
      <c r="Q63" s="16">
        <f t="shared" si="1"/>
        <v>0.4244272377658098</v>
      </c>
      <c r="R63" s="17">
        <v>0.5147361646144217</v>
      </c>
    </row>
    <row r="64" spans="1:18" ht="22.5">
      <c r="A64" s="15"/>
      <c r="B64" s="16"/>
      <c r="C64" s="16"/>
      <c r="D64" s="16"/>
      <c r="E64" s="16"/>
      <c r="F64" s="17"/>
      <c r="G64" s="15" t="s">
        <v>48</v>
      </c>
      <c r="H64" s="16">
        <f>(238/8063)*J64</f>
        <v>201.2801686717103</v>
      </c>
      <c r="I64" s="16">
        <v>210</v>
      </c>
      <c r="J64" s="16">
        <v>6819</v>
      </c>
      <c r="K64" s="16">
        <f>(I64-H64)^2/H64</f>
        <v>0.37775931377440874</v>
      </c>
      <c r="L64" s="17">
        <v>0.5388048597233684</v>
      </c>
      <c r="M64" s="15" t="s">
        <v>49</v>
      </c>
      <c r="N64" s="16">
        <f t="shared" si="0"/>
        <v>150.98226466575716</v>
      </c>
      <c r="O64" s="16">
        <v>167</v>
      </c>
      <c r="P64" s="16">
        <v>5115</v>
      </c>
      <c r="Q64" s="16">
        <f t="shared" si="1"/>
        <v>1.6993243928738169</v>
      </c>
      <c r="R64" s="17">
        <v>0.19237635547371945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54</v>
      </c>
      <c r="N65" s="16">
        <f t="shared" si="0"/>
        <v>5.077018479474141</v>
      </c>
      <c r="O65" s="16">
        <v>4</v>
      </c>
      <c r="P65" s="16">
        <v>172</v>
      </c>
      <c r="Q65" s="16">
        <f t="shared" si="1"/>
        <v>0.22847441068383428</v>
      </c>
      <c r="R65" s="17">
        <v>0.6326573441871417</v>
      </c>
    </row>
    <row r="66" spans="1:18" ht="12.7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15" t="s">
        <v>15</v>
      </c>
      <c r="N66" s="16">
        <f t="shared" si="0"/>
        <v>1.6234652114597545</v>
      </c>
      <c r="O66" s="16">
        <v>2</v>
      </c>
      <c r="P66" s="16">
        <v>55</v>
      </c>
      <c r="Q66" s="16">
        <f t="shared" si="1"/>
        <v>0.08733075767824176</v>
      </c>
      <c r="R66" s="17">
        <v>0.7675983724227124</v>
      </c>
    </row>
    <row r="67" spans="1:18" ht="12.7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31" t="s">
        <v>52</v>
      </c>
      <c r="N67" s="32">
        <f t="shared" si="0"/>
        <v>10.360659804043161</v>
      </c>
      <c r="O67" s="32">
        <v>2</v>
      </c>
      <c r="P67" s="32">
        <v>351</v>
      </c>
      <c r="Q67" s="32">
        <f t="shared" si="1"/>
        <v>6.746735601883665</v>
      </c>
      <c r="R67" s="33">
        <v>0.009391936645577359</v>
      </c>
    </row>
    <row r="68" spans="1:18" ht="12.7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5" t="s">
        <v>53</v>
      </c>
      <c r="N68" s="16">
        <f t="shared" si="0"/>
        <v>9.150440282773161</v>
      </c>
      <c r="O68" s="16">
        <v>9</v>
      </c>
      <c r="P68" s="16">
        <v>310</v>
      </c>
      <c r="Q68" s="16">
        <f t="shared" si="1"/>
        <v>0.0024733540661946857</v>
      </c>
      <c r="R68" s="17">
        <v>0.9603352973067795</v>
      </c>
    </row>
    <row r="69" spans="1:18" ht="22.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31" t="s">
        <v>38</v>
      </c>
      <c r="N69" s="32">
        <f aca="true" t="shared" si="4" ref="N69:N101">(238/8063)*P69</f>
        <v>43.95163090661045</v>
      </c>
      <c r="O69" s="32">
        <v>28</v>
      </c>
      <c r="P69" s="32">
        <v>1489</v>
      </c>
      <c r="Q69" s="32">
        <f aca="true" t="shared" si="5" ref="Q69:Q101">(O69-N69)^2/N69</f>
        <v>5.789421765062624</v>
      </c>
      <c r="R69" s="33">
        <v>0.016122891507760473</v>
      </c>
    </row>
    <row r="70" spans="1:18" ht="22.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31" t="s">
        <v>50</v>
      </c>
      <c r="N70" s="32">
        <f t="shared" si="4"/>
        <v>47.34614907602629</v>
      </c>
      <c r="O70" s="32">
        <v>26</v>
      </c>
      <c r="P70" s="32">
        <v>1604</v>
      </c>
      <c r="Q70" s="32">
        <f t="shared" si="5"/>
        <v>9.623973422722578</v>
      </c>
      <c r="R70" s="33">
        <v>0.0019205377027139425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31" t="s">
        <v>57</v>
      </c>
      <c r="N71" s="32">
        <f t="shared" si="4"/>
        <v>9.475133325065112</v>
      </c>
      <c r="O71" s="32">
        <v>2</v>
      </c>
      <c r="P71" s="32">
        <v>321</v>
      </c>
      <c r="Q71" s="32">
        <f t="shared" si="5"/>
        <v>5.897290973171083</v>
      </c>
      <c r="R71" s="33">
        <v>0.015164191049695463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5" t="s">
        <v>59</v>
      </c>
      <c r="N72" s="16">
        <f t="shared" si="4"/>
        <v>2.4204390425399978</v>
      </c>
      <c r="O72" s="16">
        <v>3</v>
      </c>
      <c r="P72" s="16">
        <v>82</v>
      </c>
      <c r="Q72" s="16">
        <f t="shared" si="5"/>
        <v>0.13877271747338538</v>
      </c>
      <c r="R72" s="17">
        <v>0.7095041586917497</v>
      </c>
    </row>
    <row r="73" spans="1:18" ht="12.7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5" t="s">
        <v>56</v>
      </c>
      <c r="N73" s="16">
        <f t="shared" si="4"/>
        <v>14.994915044028279</v>
      </c>
      <c r="O73" s="16">
        <v>8</v>
      </c>
      <c r="P73" s="16">
        <v>508</v>
      </c>
      <c r="Q73" s="16">
        <f t="shared" si="5"/>
        <v>3.2630285886587287</v>
      </c>
      <c r="R73" s="17">
        <v>0.07085814428031045</v>
      </c>
    </row>
    <row r="74" spans="1:18" ht="12.7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15" t="s">
        <v>51</v>
      </c>
      <c r="N74" s="16">
        <f t="shared" si="4"/>
        <v>57.61825623217165</v>
      </c>
      <c r="O74" s="16">
        <v>69</v>
      </c>
      <c r="P74" s="16">
        <v>1952</v>
      </c>
      <c r="Q74" s="16">
        <f t="shared" si="5"/>
        <v>2.248316760481331</v>
      </c>
      <c r="R74" s="17">
        <v>0.13375983038812134</v>
      </c>
    </row>
    <row r="75" spans="1:18" ht="12.75">
      <c r="A75" s="15"/>
      <c r="B75" s="16"/>
      <c r="C75" s="16"/>
      <c r="D75" s="16"/>
      <c r="E75" s="16"/>
      <c r="F75" s="17"/>
      <c r="G75" s="15" t="s">
        <v>89</v>
      </c>
      <c r="H75" s="16">
        <f>(238/8063)*J75</f>
        <v>2.7156145355326804</v>
      </c>
      <c r="I75" s="16">
        <v>3</v>
      </c>
      <c r="J75" s="16">
        <v>92</v>
      </c>
      <c r="K75" s="16">
        <f>(I75-H75)^2/H75</f>
        <v>0.029781506668960688</v>
      </c>
      <c r="L75" s="17">
        <v>0.8629869244714986</v>
      </c>
      <c r="M75" s="15" t="s">
        <v>59</v>
      </c>
      <c r="N75" s="16">
        <f t="shared" si="4"/>
        <v>2.4204390425399978</v>
      </c>
      <c r="O75" s="16">
        <v>3</v>
      </c>
      <c r="P75" s="16">
        <v>82</v>
      </c>
      <c r="Q75" s="16">
        <f t="shared" si="5"/>
        <v>0.13877271747338538</v>
      </c>
      <c r="R75" s="17">
        <v>0.7095041586917497</v>
      </c>
    </row>
    <row r="76" spans="1:18" ht="22.5">
      <c r="A76" s="15"/>
      <c r="B76" s="16"/>
      <c r="C76" s="16"/>
      <c r="D76" s="16"/>
      <c r="E76" s="16"/>
      <c r="F76" s="17"/>
      <c r="G76" s="31" t="s">
        <v>91</v>
      </c>
      <c r="H76" s="32">
        <f>(238/8063)*J76</f>
        <v>31.25908470792509</v>
      </c>
      <c r="I76" s="32">
        <v>19</v>
      </c>
      <c r="J76" s="32">
        <v>1059</v>
      </c>
      <c r="K76" s="32">
        <f>(I76-H76)^2/H76</f>
        <v>4.807727394461461</v>
      </c>
      <c r="L76" s="33">
        <v>0.02833238588860909</v>
      </c>
      <c r="M76" s="31" t="s">
        <v>92</v>
      </c>
      <c r="N76" s="32">
        <f t="shared" si="4"/>
        <v>22.049609326553394</v>
      </c>
      <c r="O76" s="32">
        <v>8</v>
      </c>
      <c r="P76" s="32">
        <v>747</v>
      </c>
      <c r="Q76" s="32">
        <f t="shared" si="5"/>
        <v>8.952155083812121</v>
      </c>
      <c r="R76" s="33">
        <v>0.002771424445147108</v>
      </c>
    </row>
    <row r="77" spans="1:18" ht="12.7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15" t="s">
        <v>94</v>
      </c>
      <c r="N77" s="16">
        <f t="shared" si="4"/>
        <v>3.689693662408533</v>
      </c>
      <c r="O77" s="16">
        <v>7</v>
      </c>
      <c r="P77" s="16">
        <v>125</v>
      </c>
      <c r="Q77" s="16">
        <f t="shared" si="5"/>
        <v>2.9699289565261795</v>
      </c>
      <c r="R77" s="17">
        <v>0.08482557949044522</v>
      </c>
    </row>
    <row r="78" spans="1:18" ht="22.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5" t="s">
        <v>205</v>
      </c>
      <c r="N78" s="16">
        <f t="shared" si="4"/>
        <v>0.7084211831824383</v>
      </c>
      <c r="O78" s="16">
        <v>2</v>
      </c>
      <c r="P78" s="16">
        <v>24</v>
      </c>
      <c r="Q78" s="16">
        <f t="shared" si="5"/>
        <v>2.3547797265998054</v>
      </c>
      <c r="R78" s="17">
        <v>0.12489952644178282</v>
      </c>
    </row>
    <row r="79" spans="1:18" ht="12.75">
      <c r="A79" s="15"/>
      <c r="B79" s="16"/>
      <c r="C79" s="16"/>
      <c r="D79" s="16"/>
      <c r="E79" s="16"/>
      <c r="F79" s="17"/>
      <c r="G79" s="15" t="s">
        <v>95</v>
      </c>
      <c r="H79" s="16">
        <f>(238/8063)*J79</f>
        <v>1.5053950142626815</v>
      </c>
      <c r="I79" s="16">
        <v>2</v>
      </c>
      <c r="J79" s="16">
        <v>51</v>
      </c>
      <c r="K79" s="16">
        <f>(I79-H79)^2/H79</f>
        <v>0.16250491704732456</v>
      </c>
      <c r="L79" s="17">
        <v>0.6868606939894626</v>
      </c>
      <c r="M79" s="15" t="s">
        <v>96</v>
      </c>
      <c r="N79" s="16">
        <f t="shared" si="4"/>
        <v>1.4758774649634132</v>
      </c>
      <c r="O79" s="16">
        <v>2</v>
      </c>
      <c r="P79" s="16">
        <v>50</v>
      </c>
      <c r="Q79" s="16">
        <f t="shared" si="5"/>
        <v>0.18612956580374918</v>
      </c>
      <c r="R79" s="17">
        <v>0.6661576604309634</v>
      </c>
    </row>
    <row r="80" spans="1:18" ht="13.5" thickBot="1">
      <c r="A80" s="19"/>
      <c r="B80" s="20"/>
      <c r="C80" s="20"/>
      <c r="D80" s="20"/>
      <c r="E80" s="20"/>
      <c r="F80" s="21"/>
      <c r="G80" s="19"/>
      <c r="H80" s="20"/>
      <c r="I80" s="20"/>
      <c r="J80" s="20"/>
      <c r="K80" s="20"/>
      <c r="L80" s="21"/>
      <c r="M80" s="19" t="s">
        <v>97</v>
      </c>
      <c r="N80" s="20">
        <f t="shared" si="4"/>
        <v>1.0921493240729256</v>
      </c>
      <c r="O80" s="20">
        <v>2</v>
      </c>
      <c r="P80" s="20">
        <v>37</v>
      </c>
      <c r="Q80" s="20">
        <f t="shared" si="5"/>
        <v>0.7546521630463531</v>
      </c>
      <c r="R80" s="21">
        <v>0.38500731371405283</v>
      </c>
    </row>
    <row r="81" spans="1:18" ht="12.75">
      <c r="A81" s="11" t="s">
        <v>47</v>
      </c>
      <c r="B81" s="12">
        <f>(238/8063)*D81</f>
        <v>217.04253999751955</v>
      </c>
      <c r="C81" s="12">
        <v>216</v>
      </c>
      <c r="D81" s="12">
        <v>7353</v>
      </c>
      <c r="E81" s="12">
        <f>(C81-B81)^2/B81</f>
        <v>0.005007726349131807</v>
      </c>
      <c r="F81" s="13">
        <v>0.9435845586203461</v>
      </c>
      <c r="G81" s="25" t="s">
        <v>64</v>
      </c>
      <c r="H81" s="26">
        <f>(238/8063)*J81</f>
        <v>19.186407044524373</v>
      </c>
      <c r="I81" s="26">
        <v>5</v>
      </c>
      <c r="J81" s="26">
        <v>650</v>
      </c>
      <c r="K81" s="26">
        <f>(I81-H81)^2/H81</f>
        <v>10.489412862236072</v>
      </c>
      <c r="L81" s="27">
        <v>0.0012006051847299748</v>
      </c>
      <c r="M81" s="25" t="s">
        <v>65</v>
      </c>
      <c r="N81" s="26">
        <f t="shared" si="4"/>
        <v>12.840133945181694</v>
      </c>
      <c r="O81" s="26">
        <v>3</v>
      </c>
      <c r="P81" s="26">
        <v>435</v>
      </c>
      <c r="Q81" s="26">
        <f t="shared" si="5"/>
        <v>7.541061212640402</v>
      </c>
      <c r="R81" s="27">
        <v>0.00603085117927471</v>
      </c>
    </row>
    <row r="82" spans="1:18" ht="12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5" t="s">
        <v>70</v>
      </c>
      <c r="N82" s="16">
        <f t="shared" si="4"/>
        <v>7.261317127619993</v>
      </c>
      <c r="O82" s="16">
        <v>2</v>
      </c>
      <c r="P82" s="16">
        <v>246</v>
      </c>
      <c r="Q82" s="16">
        <f t="shared" si="5"/>
        <v>3.8121813757582723</v>
      </c>
      <c r="R82" s="17">
        <v>0.05088114521008513</v>
      </c>
    </row>
    <row r="83" spans="1:18" ht="22.5">
      <c r="A83" s="15"/>
      <c r="B83" s="16"/>
      <c r="C83" s="16"/>
      <c r="D83" s="16"/>
      <c r="E83" s="16"/>
      <c r="F83" s="17"/>
      <c r="G83" s="31" t="s">
        <v>40</v>
      </c>
      <c r="H83" s="32">
        <f>(238/8063)*J83</f>
        <v>46.755798090040926</v>
      </c>
      <c r="I83" s="32">
        <v>31</v>
      </c>
      <c r="J83" s="32">
        <v>1584</v>
      </c>
      <c r="K83" s="32">
        <f>(I83-H83)^2/H83</f>
        <v>5.309398696950358</v>
      </c>
      <c r="L83" s="33">
        <v>0.021210675836056847</v>
      </c>
      <c r="M83" s="15" t="s">
        <v>41</v>
      </c>
      <c r="N83" s="16">
        <f t="shared" si="4"/>
        <v>7.14324693042292</v>
      </c>
      <c r="O83" s="16">
        <v>7</v>
      </c>
      <c r="P83" s="16">
        <v>242</v>
      </c>
      <c r="Q83" s="16">
        <f t="shared" si="5"/>
        <v>0.0028725988721173728</v>
      </c>
      <c r="R83" s="17">
        <v>0.9572565396473356</v>
      </c>
    </row>
    <row r="84" spans="1:18" ht="22.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31" t="s">
        <v>38</v>
      </c>
      <c r="N84" s="32">
        <f t="shared" si="4"/>
        <v>43.95163090661045</v>
      </c>
      <c r="O84" s="32">
        <v>28</v>
      </c>
      <c r="P84" s="32">
        <v>1489</v>
      </c>
      <c r="Q84" s="32">
        <f t="shared" si="5"/>
        <v>5.789421765062624</v>
      </c>
      <c r="R84" s="33">
        <v>0.016122891507760473</v>
      </c>
    </row>
    <row r="85" spans="1:18" ht="22.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5" t="s">
        <v>34</v>
      </c>
      <c r="N85" s="16">
        <f t="shared" si="4"/>
        <v>9.150440282773161</v>
      </c>
      <c r="O85" s="16">
        <v>9</v>
      </c>
      <c r="P85" s="16">
        <v>310</v>
      </c>
      <c r="Q85" s="16">
        <f t="shared" si="5"/>
        <v>0.0024733540661946857</v>
      </c>
      <c r="R85" s="17">
        <v>0.9603352973067795</v>
      </c>
    </row>
    <row r="86" spans="1:18" ht="22.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5" t="s">
        <v>43</v>
      </c>
      <c r="N86" s="16">
        <f t="shared" si="4"/>
        <v>3.57162346521146</v>
      </c>
      <c r="O86" s="16">
        <v>4</v>
      </c>
      <c r="P86" s="16">
        <v>121</v>
      </c>
      <c r="Q86" s="16">
        <f t="shared" si="5"/>
        <v>0.05137900379052773</v>
      </c>
      <c r="R86" s="17">
        <v>0.8206808451949068</v>
      </c>
    </row>
    <row r="87" spans="1:18" ht="22.5">
      <c r="A87" s="15"/>
      <c r="B87" s="16"/>
      <c r="C87" s="16"/>
      <c r="D87" s="16"/>
      <c r="E87" s="16"/>
      <c r="F87" s="17"/>
      <c r="G87" s="15" t="s">
        <v>48</v>
      </c>
      <c r="H87" s="16">
        <f>(238/8063)*J87</f>
        <v>201.2801686717103</v>
      </c>
      <c r="I87" s="16">
        <v>210</v>
      </c>
      <c r="J87" s="16">
        <v>6819</v>
      </c>
      <c r="K87" s="16">
        <f>(I87-H87)^2/H87</f>
        <v>0.37775931377440874</v>
      </c>
      <c r="L87" s="17">
        <v>0.5388048597233684</v>
      </c>
      <c r="M87" s="15" t="s">
        <v>49</v>
      </c>
      <c r="N87" s="16">
        <f t="shared" si="4"/>
        <v>150.98226466575716</v>
      </c>
      <c r="O87" s="16">
        <v>167</v>
      </c>
      <c r="P87" s="16">
        <v>5115</v>
      </c>
      <c r="Q87" s="16">
        <f t="shared" si="5"/>
        <v>1.6993243928738169</v>
      </c>
      <c r="R87" s="17">
        <v>0.19237635547371945</v>
      </c>
    </row>
    <row r="88" spans="1:18" ht="12.7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5" t="s">
        <v>54</v>
      </c>
      <c r="N88" s="16">
        <f t="shared" si="4"/>
        <v>5.077018479474141</v>
      </c>
      <c r="O88" s="16">
        <v>4</v>
      </c>
      <c r="P88" s="16">
        <v>172</v>
      </c>
      <c r="Q88" s="16">
        <f t="shared" si="5"/>
        <v>0.22847441068383428</v>
      </c>
      <c r="R88" s="17">
        <v>0.6326573441871417</v>
      </c>
    </row>
    <row r="89" spans="1:18" ht="12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5" t="s">
        <v>15</v>
      </c>
      <c r="N89" s="16">
        <f t="shared" si="4"/>
        <v>1.6234652114597545</v>
      </c>
      <c r="O89" s="16">
        <v>2</v>
      </c>
      <c r="P89" s="16">
        <v>55</v>
      </c>
      <c r="Q89" s="16">
        <f t="shared" si="5"/>
        <v>0.08733075767824176</v>
      </c>
      <c r="R89" s="17">
        <v>0.7675983724227124</v>
      </c>
    </row>
    <row r="90" spans="1:18" ht="12.7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31" t="s">
        <v>52</v>
      </c>
      <c r="N90" s="32">
        <f t="shared" si="4"/>
        <v>10.360659804043161</v>
      </c>
      <c r="O90" s="32">
        <v>2</v>
      </c>
      <c r="P90" s="32">
        <v>351</v>
      </c>
      <c r="Q90" s="32">
        <f t="shared" si="5"/>
        <v>6.746735601883665</v>
      </c>
      <c r="R90" s="33">
        <v>0.009391936645577359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15" t="s">
        <v>53</v>
      </c>
      <c r="N91" s="16">
        <f t="shared" si="4"/>
        <v>9.150440282773161</v>
      </c>
      <c r="O91" s="16">
        <v>9</v>
      </c>
      <c r="P91" s="16">
        <v>310</v>
      </c>
      <c r="Q91" s="16">
        <f t="shared" si="5"/>
        <v>0.0024733540661946857</v>
      </c>
      <c r="R91" s="17">
        <v>0.9603352973067795</v>
      </c>
    </row>
    <row r="92" spans="1:18" ht="22.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31" t="s">
        <v>38</v>
      </c>
      <c r="N92" s="32">
        <f t="shared" si="4"/>
        <v>43.95163090661045</v>
      </c>
      <c r="O92" s="32">
        <v>28</v>
      </c>
      <c r="P92" s="32">
        <v>1489</v>
      </c>
      <c r="Q92" s="32">
        <f t="shared" si="5"/>
        <v>5.789421765062624</v>
      </c>
      <c r="R92" s="33">
        <v>0.016122891507760473</v>
      </c>
    </row>
    <row r="93" spans="1:18" ht="22.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31" t="s">
        <v>50</v>
      </c>
      <c r="N93" s="32">
        <f t="shared" si="4"/>
        <v>47.34614907602629</v>
      </c>
      <c r="O93" s="32">
        <v>26</v>
      </c>
      <c r="P93" s="32">
        <v>1604</v>
      </c>
      <c r="Q93" s="32">
        <f t="shared" si="5"/>
        <v>9.623973422722578</v>
      </c>
      <c r="R93" s="33">
        <v>0.0019205377027139425</v>
      </c>
    </row>
    <row r="94" spans="1:18" ht="12.7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31" t="s">
        <v>57</v>
      </c>
      <c r="N94" s="32">
        <f t="shared" si="4"/>
        <v>9.475133325065112</v>
      </c>
      <c r="O94" s="32">
        <v>2</v>
      </c>
      <c r="P94" s="32">
        <v>321</v>
      </c>
      <c r="Q94" s="32">
        <f t="shared" si="5"/>
        <v>5.897290973171083</v>
      </c>
      <c r="R94" s="33">
        <v>0.015164191049695463</v>
      </c>
    </row>
    <row r="95" spans="1:18" ht="12.75">
      <c r="A95" s="15"/>
      <c r="B95" s="16"/>
      <c r="C95" s="16"/>
      <c r="D95" s="16"/>
      <c r="E95" s="16"/>
      <c r="F95" s="17"/>
      <c r="G95" s="15"/>
      <c r="H95" s="16"/>
      <c r="I95" s="16"/>
      <c r="J95" s="16"/>
      <c r="K95" s="16"/>
      <c r="L95" s="17"/>
      <c r="M95" s="15" t="s">
        <v>59</v>
      </c>
      <c r="N95" s="16">
        <f t="shared" si="4"/>
        <v>2.4204390425399978</v>
      </c>
      <c r="O95" s="16">
        <v>3</v>
      </c>
      <c r="P95" s="16">
        <v>82</v>
      </c>
      <c r="Q95" s="16">
        <f t="shared" si="5"/>
        <v>0.13877271747338538</v>
      </c>
      <c r="R95" s="17">
        <v>0.7095041586917497</v>
      </c>
    </row>
    <row r="96" spans="1:18" ht="12.7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5" t="s">
        <v>56</v>
      </c>
      <c r="N96" s="16">
        <f t="shared" si="4"/>
        <v>14.994915044028279</v>
      </c>
      <c r="O96" s="16">
        <v>8</v>
      </c>
      <c r="P96" s="16">
        <v>508</v>
      </c>
      <c r="Q96" s="16">
        <f t="shared" si="5"/>
        <v>3.2630285886587287</v>
      </c>
      <c r="R96" s="17">
        <v>0.07085814428031045</v>
      </c>
    </row>
    <row r="97" spans="1:18" ht="12.7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5" t="s">
        <v>51</v>
      </c>
      <c r="N97" s="16">
        <f t="shared" si="4"/>
        <v>57.61825623217165</v>
      </c>
      <c r="O97" s="16">
        <v>69</v>
      </c>
      <c r="P97" s="16">
        <v>1952</v>
      </c>
      <c r="Q97" s="16">
        <f t="shared" si="5"/>
        <v>2.248316760481331</v>
      </c>
      <c r="R97" s="17">
        <v>0.13375983038812134</v>
      </c>
    </row>
    <row r="98" spans="1:18" ht="12.75">
      <c r="A98" s="15"/>
      <c r="B98" s="16"/>
      <c r="C98" s="16"/>
      <c r="D98" s="16"/>
      <c r="E98" s="16"/>
      <c r="F98" s="17"/>
      <c r="G98" s="31" t="s">
        <v>60</v>
      </c>
      <c r="H98" s="32">
        <f>(238/8063)*J98</f>
        <v>55.81768572491629</v>
      </c>
      <c r="I98" s="32">
        <v>33</v>
      </c>
      <c r="J98" s="32">
        <v>1891</v>
      </c>
      <c r="K98" s="32">
        <f>(I98-H98)^2/H98</f>
        <v>9.327631109733355</v>
      </c>
      <c r="L98" s="33">
        <v>0.002257239731464855</v>
      </c>
      <c r="M98" s="15" t="s">
        <v>63</v>
      </c>
      <c r="N98" s="16">
        <f t="shared" si="4"/>
        <v>11.098598536524866</v>
      </c>
      <c r="O98" s="16">
        <v>7</v>
      </c>
      <c r="P98" s="16">
        <v>376</v>
      </c>
      <c r="Q98" s="16">
        <f t="shared" si="5"/>
        <v>1.5135703763246162</v>
      </c>
      <c r="R98" s="17">
        <v>0.218595085990682</v>
      </c>
    </row>
    <row r="99" spans="1:18" ht="12.75">
      <c r="A99" s="15"/>
      <c r="B99" s="16"/>
      <c r="C99" s="16"/>
      <c r="D99" s="16"/>
      <c r="E99" s="16"/>
      <c r="F99" s="17"/>
      <c r="G99" s="15"/>
      <c r="H99" s="16"/>
      <c r="I99" s="16"/>
      <c r="J99" s="16"/>
      <c r="K99" s="16"/>
      <c r="L99" s="17"/>
      <c r="M99" s="15" t="s">
        <v>62</v>
      </c>
      <c r="N99" s="16">
        <f t="shared" si="4"/>
        <v>43.24320972342801</v>
      </c>
      <c r="O99" s="16">
        <v>27</v>
      </c>
      <c r="P99" s="16">
        <v>1465</v>
      </c>
      <c r="Q99" s="16">
        <f t="shared" si="5"/>
        <v>6.101347790941703</v>
      </c>
      <c r="R99" s="17">
        <v>0.01350788196689745</v>
      </c>
    </row>
    <row r="100" spans="1:18" ht="13.5" thickBot="1">
      <c r="A100" s="19"/>
      <c r="B100" s="20"/>
      <c r="C100" s="20"/>
      <c r="D100" s="20"/>
      <c r="E100" s="20"/>
      <c r="F100" s="21"/>
      <c r="G100" s="19"/>
      <c r="H100" s="20"/>
      <c r="I100" s="20"/>
      <c r="J100" s="20"/>
      <c r="K100" s="20"/>
      <c r="L100" s="21"/>
      <c r="M100" s="49" t="s">
        <v>61</v>
      </c>
      <c r="N100" s="50">
        <f t="shared" si="4"/>
        <v>16.529827607590228</v>
      </c>
      <c r="O100" s="50">
        <v>7</v>
      </c>
      <c r="P100" s="50">
        <v>560</v>
      </c>
      <c r="Q100" s="50">
        <f t="shared" si="5"/>
        <v>5.494165842884345</v>
      </c>
      <c r="R100" s="51">
        <v>0.019080028108348634</v>
      </c>
    </row>
    <row r="101" spans="1:18" ht="13.5" thickBot="1">
      <c r="A101" s="62" t="s">
        <v>140</v>
      </c>
      <c r="B101" s="66">
        <f>(238/8063)*D101</f>
        <v>19.03881929802803</v>
      </c>
      <c r="C101" s="66">
        <v>6</v>
      </c>
      <c r="D101" s="66">
        <v>645</v>
      </c>
      <c r="E101" s="66">
        <f>(C101-B101)^2/B101</f>
        <v>8.929692856753848</v>
      </c>
      <c r="F101" s="67">
        <v>0.0028057152425021714</v>
      </c>
      <c r="G101" s="62" t="s">
        <v>143</v>
      </c>
      <c r="H101" s="66">
        <f>(238/8063)*J101</f>
        <v>17.326801438670472</v>
      </c>
      <c r="I101" s="66">
        <v>6</v>
      </c>
      <c r="J101" s="66">
        <v>587</v>
      </c>
      <c r="K101" s="66">
        <f>(I101-H101)^2/H101</f>
        <v>7.404507478496965</v>
      </c>
      <c r="L101" s="67">
        <v>0.006506065350571744</v>
      </c>
      <c r="M101" s="62" t="s">
        <v>144</v>
      </c>
      <c r="N101" s="66">
        <f t="shared" si="4"/>
        <v>17.061143494977056</v>
      </c>
      <c r="O101" s="66">
        <v>6</v>
      </c>
      <c r="P101" s="66">
        <v>578</v>
      </c>
      <c r="Q101" s="66">
        <f t="shared" si="5"/>
        <v>7.1712013589530965</v>
      </c>
      <c r="R101" s="67">
        <v>0.00740831467161307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C22" sqref="C22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278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22.5">
      <c r="A4" s="11" t="s">
        <v>29</v>
      </c>
      <c r="B4" s="12">
        <f>(104/8063)*D4</f>
        <v>22.146595559965274</v>
      </c>
      <c r="C4" s="12">
        <v>19</v>
      </c>
      <c r="D4" s="12">
        <v>1717</v>
      </c>
      <c r="E4" s="12">
        <f>(C4-B4)^2/B4</f>
        <v>0.4470693290616402</v>
      </c>
      <c r="F4" s="13">
        <v>0.5037299789184986</v>
      </c>
      <c r="G4" s="11" t="s">
        <v>35</v>
      </c>
      <c r="H4" s="12">
        <f>(104/8063)*J4</f>
        <v>19.811980652362642</v>
      </c>
      <c r="I4" s="12">
        <v>18</v>
      </c>
      <c r="J4" s="12">
        <v>1536</v>
      </c>
      <c r="K4" s="12">
        <f>(I4-H4)^2/H4</f>
        <v>0.16572163793956693</v>
      </c>
      <c r="L4" s="13">
        <v>0.6839424561342387</v>
      </c>
      <c r="M4" s="14" t="s">
        <v>37</v>
      </c>
      <c r="N4" s="12">
        <f>(104/8063)*P4</f>
        <v>15.400719335235024</v>
      </c>
      <c r="O4" s="12">
        <v>14</v>
      </c>
      <c r="P4" s="12">
        <v>1194</v>
      </c>
      <c r="Q4" s="12">
        <f>(O4-N4)^2/N4</f>
        <v>0.12739759834544812</v>
      </c>
      <c r="R4" s="13">
        <v>0.7211457066384841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8" t="s">
        <v>33</v>
      </c>
      <c r="N5" s="16">
        <f aca="true" t="shared" si="0" ref="N5:N68">(104/8063)*P5</f>
        <v>3.4051841746248295</v>
      </c>
      <c r="O5" s="16">
        <v>5</v>
      </c>
      <c r="P5" s="16">
        <v>264</v>
      </c>
      <c r="Q5" s="16">
        <f aca="true" t="shared" si="1" ref="Q5:Q68">(O5-N5)^2/N5</f>
        <v>0.7469309694966243</v>
      </c>
      <c r="R5" s="17">
        <v>0.3874496470884501</v>
      </c>
    </row>
    <row r="6" spans="1:18" ht="22.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8" t="s">
        <v>38</v>
      </c>
      <c r="N6" s="16">
        <f t="shared" si="0"/>
        <v>19.205754681880194</v>
      </c>
      <c r="O6" s="16">
        <v>17</v>
      </c>
      <c r="P6" s="16">
        <v>1489</v>
      </c>
      <c r="Q6" s="16">
        <f t="shared" si="1"/>
        <v>0.2533279112029192</v>
      </c>
      <c r="R6" s="17">
        <v>0.6147414799682225</v>
      </c>
    </row>
    <row r="7" spans="1:18" ht="22.5">
      <c r="A7" s="15"/>
      <c r="B7" s="16"/>
      <c r="C7" s="16"/>
      <c r="D7" s="16"/>
      <c r="E7" s="16"/>
      <c r="F7" s="17"/>
      <c r="G7" s="15" t="s">
        <v>32</v>
      </c>
      <c r="H7" s="16">
        <f>(104/8063)*J7</f>
        <v>4.41126131712762</v>
      </c>
      <c r="I7" s="16">
        <v>6</v>
      </c>
      <c r="J7" s="16">
        <v>342</v>
      </c>
      <c r="K7" s="16">
        <f>(I7-H7)^2/H7</f>
        <v>0.572192491216689</v>
      </c>
      <c r="L7" s="17">
        <v>0.44938899189339887</v>
      </c>
      <c r="M7" s="18" t="s">
        <v>33</v>
      </c>
      <c r="N7" s="16">
        <f t="shared" si="0"/>
        <v>3.4051841746248295</v>
      </c>
      <c r="O7" s="16">
        <v>5</v>
      </c>
      <c r="P7" s="16">
        <v>264</v>
      </c>
      <c r="Q7" s="16">
        <f t="shared" si="1"/>
        <v>0.7469309694966243</v>
      </c>
      <c r="R7" s="17">
        <v>0.3874496470884501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8" t="s">
        <v>34</v>
      </c>
      <c r="N8" s="16">
        <f t="shared" si="0"/>
        <v>3.9985117202033984</v>
      </c>
      <c r="O8" s="16">
        <v>6</v>
      </c>
      <c r="P8" s="16">
        <v>310</v>
      </c>
      <c r="Q8" s="16">
        <f t="shared" si="1"/>
        <v>1.0018615961339192</v>
      </c>
      <c r="R8" s="17">
        <v>0.3168604750197629</v>
      </c>
    </row>
    <row r="9" spans="1:18" ht="22.5">
      <c r="A9" s="15"/>
      <c r="B9" s="16"/>
      <c r="C9" s="16"/>
      <c r="D9" s="16"/>
      <c r="E9" s="16"/>
      <c r="F9" s="17"/>
      <c r="G9" s="15" t="s">
        <v>40</v>
      </c>
      <c r="H9" s="16">
        <f>(104/8063)*J9</f>
        <v>20.431105047748975</v>
      </c>
      <c r="I9" s="16">
        <v>18</v>
      </c>
      <c r="J9" s="16">
        <v>1584</v>
      </c>
      <c r="K9" s="16">
        <f>(I9-H9)^2/H9</f>
        <v>0.2892781246720533</v>
      </c>
      <c r="L9" s="17">
        <v>0.5906834964692945</v>
      </c>
      <c r="M9" s="18" t="s">
        <v>38</v>
      </c>
      <c r="N9" s="16">
        <f t="shared" si="0"/>
        <v>19.205754681880194</v>
      </c>
      <c r="O9" s="16">
        <v>17</v>
      </c>
      <c r="P9" s="16">
        <v>1489</v>
      </c>
      <c r="Q9" s="16">
        <f t="shared" si="1"/>
        <v>0.2533279112029192</v>
      </c>
      <c r="R9" s="17">
        <v>0.6147414799682225</v>
      </c>
    </row>
    <row r="10" spans="1:18" ht="22.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8" t="s">
        <v>34</v>
      </c>
      <c r="N10" s="16">
        <f t="shared" si="0"/>
        <v>3.9985117202033984</v>
      </c>
      <c r="O10" s="16">
        <v>6</v>
      </c>
      <c r="P10" s="16">
        <v>310</v>
      </c>
      <c r="Q10" s="16">
        <f t="shared" si="1"/>
        <v>1.0018615961339192</v>
      </c>
      <c r="R10" s="17">
        <v>0.3168604750197629</v>
      </c>
    </row>
    <row r="11" spans="1:18" ht="23.25" thickBot="1">
      <c r="A11" s="19"/>
      <c r="B11" s="20"/>
      <c r="C11" s="20"/>
      <c r="D11" s="20"/>
      <c r="E11" s="20"/>
      <c r="F11" s="21"/>
      <c r="G11" s="19"/>
      <c r="H11" s="20"/>
      <c r="I11" s="20"/>
      <c r="J11" s="20"/>
      <c r="K11" s="20"/>
      <c r="L11" s="21"/>
      <c r="M11" s="39" t="s">
        <v>43</v>
      </c>
      <c r="N11" s="20">
        <f t="shared" si="0"/>
        <v>1.5607094133697135</v>
      </c>
      <c r="O11" s="20">
        <v>2</v>
      </c>
      <c r="P11" s="20">
        <v>121</v>
      </c>
      <c r="Q11" s="20">
        <f t="shared" si="1"/>
        <v>0.12364647630677646</v>
      </c>
      <c r="R11" s="21">
        <v>0.725112756883922</v>
      </c>
    </row>
    <row r="12" spans="1:18" ht="12.75">
      <c r="A12" s="11" t="s">
        <v>160</v>
      </c>
      <c r="B12" s="12">
        <f>(104/8063)*D12</f>
        <v>96.31253875728638</v>
      </c>
      <c r="C12" s="12">
        <v>96</v>
      </c>
      <c r="D12" s="12">
        <v>7467</v>
      </c>
      <c r="E12" s="12">
        <f>(C12-B12)^2/B12</f>
        <v>0.0010142030940776365</v>
      </c>
      <c r="F12" s="13">
        <v>0.9745944207446272</v>
      </c>
      <c r="G12" s="11" t="s">
        <v>72</v>
      </c>
      <c r="H12" s="12">
        <f>(104/8063)*J12</f>
        <v>71.27669601885154</v>
      </c>
      <c r="I12" s="12">
        <v>79</v>
      </c>
      <c r="J12" s="12">
        <v>5526</v>
      </c>
      <c r="K12" s="12">
        <f>(I12-H12)^2/H12</f>
        <v>0.8368713438884339</v>
      </c>
      <c r="L12" s="13">
        <v>0.3602931037515529</v>
      </c>
      <c r="M12" s="14" t="s">
        <v>75</v>
      </c>
      <c r="N12" s="12">
        <f t="shared" si="0"/>
        <v>4.54024556616644</v>
      </c>
      <c r="O12" s="12">
        <v>4</v>
      </c>
      <c r="P12" s="12">
        <v>352</v>
      </c>
      <c r="Q12" s="12">
        <f t="shared" si="1"/>
        <v>0.0642840277049009</v>
      </c>
      <c r="R12" s="13">
        <v>0.7998486750378357</v>
      </c>
    </row>
    <row r="13" spans="1:18" ht="12.7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8" t="s">
        <v>73</v>
      </c>
      <c r="N13" s="16">
        <f t="shared" si="0"/>
        <v>44.03522262185291</v>
      </c>
      <c r="O13" s="16">
        <v>38</v>
      </c>
      <c r="P13" s="16">
        <v>3414</v>
      </c>
      <c r="Q13" s="16">
        <f t="shared" si="1"/>
        <v>0.8271540354890674</v>
      </c>
      <c r="R13" s="17">
        <v>0.3630967624838911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8" t="s">
        <v>37</v>
      </c>
      <c r="N14" s="16">
        <f t="shared" si="0"/>
        <v>15.400719335235024</v>
      </c>
      <c r="O14" s="16">
        <v>14</v>
      </c>
      <c r="P14" s="16">
        <v>1194</v>
      </c>
      <c r="Q14" s="16">
        <f t="shared" si="1"/>
        <v>0.12739759834544812</v>
      </c>
      <c r="R14" s="17">
        <v>0.7211457066384841</v>
      </c>
    </row>
    <row r="15" spans="1:18" ht="12.7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18" t="s">
        <v>76</v>
      </c>
      <c r="N15" s="16">
        <f t="shared" si="0"/>
        <v>12.717846955227582</v>
      </c>
      <c r="O15" s="16">
        <v>9</v>
      </c>
      <c r="P15" s="16">
        <v>986</v>
      </c>
      <c r="Q15" s="16">
        <f t="shared" si="1"/>
        <v>1.0868495297321854</v>
      </c>
      <c r="R15" s="17">
        <v>0.297170306793497</v>
      </c>
    </row>
    <row r="16" spans="1:18" ht="12.7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8" t="s">
        <v>74</v>
      </c>
      <c r="N16" s="16">
        <f t="shared" si="0"/>
        <v>64.36314027037083</v>
      </c>
      <c r="O16" s="16">
        <v>64</v>
      </c>
      <c r="P16" s="16">
        <v>4990</v>
      </c>
      <c r="Q16" s="16">
        <f t="shared" si="1"/>
        <v>0.0020488567744061546</v>
      </c>
      <c r="R16" s="17">
        <v>0.9638966414492237</v>
      </c>
    </row>
    <row r="17" spans="1:18" ht="22.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18" t="s">
        <v>77</v>
      </c>
      <c r="N17" s="16">
        <f t="shared" si="0"/>
        <v>5.27545578568771</v>
      </c>
      <c r="O17" s="16">
        <v>6</v>
      </c>
      <c r="P17" s="16">
        <v>409</v>
      </c>
      <c r="Q17" s="16">
        <f t="shared" si="1"/>
        <v>0.09951070387465674</v>
      </c>
      <c r="R17" s="17">
        <v>0.7524176002696298</v>
      </c>
    </row>
    <row r="18" spans="1:18" ht="12.7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8" t="s">
        <v>49</v>
      </c>
      <c r="N18" s="16">
        <f t="shared" si="0"/>
        <v>65.97544338335607</v>
      </c>
      <c r="O18" s="16">
        <v>67</v>
      </c>
      <c r="P18" s="16">
        <v>5115</v>
      </c>
      <c r="Q18" s="16">
        <f t="shared" si="1"/>
        <v>0.015910711726625292</v>
      </c>
      <c r="R18" s="17">
        <v>0.8996229486002257</v>
      </c>
    </row>
    <row r="19" spans="1:18" ht="22.5">
      <c r="A19" s="15"/>
      <c r="B19" s="16"/>
      <c r="C19" s="16"/>
      <c r="D19" s="16"/>
      <c r="E19" s="16"/>
      <c r="F19" s="17"/>
      <c r="G19" s="15" t="s">
        <v>91</v>
      </c>
      <c r="H19" s="16">
        <f>(104/8063)*J19</f>
        <v>13.659431973210964</v>
      </c>
      <c r="I19" s="16">
        <v>9</v>
      </c>
      <c r="J19" s="16">
        <v>1059</v>
      </c>
      <c r="K19" s="16">
        <f>(I19-H19)^2/H19</f>
        <v>1.5894003759130775</v>
      </c>
      <c r="L19" s="17">
        <v>0.2074118242756685</v>
      </c>
      <c r="M19" s="18" t="s">
        <v>92</v>
      </c>
      <c r="N19" s="16">
        <f t="shared" si="0"/>
        <v>9.6351234031998</v>
      </c>
      <c r="O19" s="16">
        <v>7</v>
      </c>
      <c r="P19" s="16">
        <v>747</v>
      </c>
      <c r="Q19" s="16">
        <f t="shared" si="1"/>
        <v>0.7206835926756533</v>
      </c>
      <c r="R19" s="17">
        <v>0.3959197697794733</v>
      </c>
    </row>
    <row r="20" spans="1:18" ht="22.5">
      <c r="A20" s="15"/>
      <c r="B20" s="16"/>
      <c r="C20" s="16"/>
      <c r="D20" s="16"/>
      <c r="E20" s="16"/>
      <c r="F20" s="17"/>
      <c r="G20" s="15" t="s">
        <v>35</v>
      </c>
      <c r="H20" s="16">
        <f>(104/8063)*J20</f>
        <v>19.811980652362642</v>
      </c>
      <c r="I20" s="16">
        <v>18</v>
      </c>
      <c r="J20" s="16">
        <v>1536</v>
      </c>
      <c r="K20" s="16">
        <f>(I20-H20)^2/H20</f>
        <v>0.16572163793956693</v>
      </c>
      <c r="L20" s="17">
        <v>0.6839424561342387</v>
      </c>
      <c r="M20" s="18" t="s">
        <v>38</v>
      </c>
      <c r="N20" s="16">
        <f t="shared" si="0"/>
        <v>19.205754681880194</v>
      </c>
      <c r="O20" s="16">
        <v>17</v>
      </c>
      <c r="P20" s="16">
        <v>1489</v>
      </c>
      <c r="Q20" s="16">
        <f t="shared" si="1"/>
        <v>0.2533279112029192</v>
      </c>
      <c r="R20" s="17">
        <v>0.6147414799682225</v>
      </c>
    </row>
    <row r="21" spans="1:18" ht="22.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8" t="s">
        <v>33</v>
      </c>
      <c r="N21" s="16">
        <f t="shared" si="0"/>
        <v>3.4051841746248295</v>
      </c>
      <c r="O21" s="16">
        <v>5</v>
      </c>
      <c r="P21" s="16">
        <v>264</v>
      </c>
      <c r="Q21" s="16">
        <f t="shared" si="1"/>
        <v>0.7469309694966243</v>
      </c>
      <c r="R21" s="17">
        <v>0.3874496470884501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8" t="s">
        <v>37</v>
      </c>
      <c r="N22" s="16">
        <f t="shared" si="0"/>
        <v>15.400719335235024</v>
      </c>
      <c r="O22" s="16">
        <v>14</v>
      </c>
      <c r="P22" s="16">
        <v>1194</v>
      </c>
      <c r="Q22" s="16">
        <f t="shared" si="1"/>
        <v>0.12739759834544812</v>
      </c>
      <c r="R22" s="17">
        <v>0.7211457066384841</v>
      </c>
    </row>
    <row r="23" spans="1:18" ht="12.75">
      <c r="A23" s="15"/>
      <c r="B23" s="16"/>
      <c r="C23" s="16"/>
      <c r="D23" s="16"/>
      <c r="E23" s="16"/>
      <c r="F23" s="17"/>
      <c r="G23" s="15" t="s">
        <v>81</v>
      </c>
      <c r="H23" s="16">
        <f>(104/8063)*J23</f>
        <v>30.13072057546819</v>
      </c>
      <c r="I23" s="16">
        <v>35</v>
      </c>
      <c r="J23" s="16">
        <v>2336</v>
      </c>
      <c r="K23" s="16">
        <f>(I23-H23)^2/H23</f>
        <v>0.7869006004945313</v>
      </c>
      <c r="L23" s="17">
        <v>0.37503896442744344</v>
      </c>
      <c r="M23" s="18" t="s">
        <v>82</v>
      </c>
      <c r="N23" s="16">
        <f t="shared" si="0"/>
        <v>4.527347141262557</v>
      </c>
      <c r="O23" s="16">
        <v>3</v>
      </c>
      <c r="P23" s="16">
        <v>351</v>
      </c>
      <c r="Q23" s="16">
        <f t="shared" si="1"/>
        <v>0.5152662734124586</v>
      </c>
      <c r="R23" s="17">
        <v>0.47286797039631234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8" t="s">
        <v>84</v>
      </c>
      <c r="N24" s="16">
        <f t="shared" si="0"/>
        <v>29.13754185786928</v>
      </c>
      <c r="O24" s="16">
        <v>35</v>
      </c>
      <c r="P24" s="16">
        <v>2259</v>
      </c>
      <c r="Q24" s="16">
        <f t="shared" si="1"/>
        <v>1.1795235039345906</v>
      </c>
      <c r="R24" s="17">
        <v>0.2774530220102941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83</v>
      </c>
      <c r="N25" s="16">
        <f t="shared" si="0"/>
        <v>8.925710033486295</v>
      </c>
      <c r="O25" s="16">
        <v>9</v>
      </c>
      <c r="P25" s="16">
        <v>692</v>
      </c>
      <c r="Q25" s="16">
        <f t="shared" si="1"/>
        <v>0.0006183260607729744</v>
      </c>
      <c r="R25" s="17">
        <v>0.9801617178980923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8" t="s">
        <v>85</v>
      </c>
      <c r="N26" s="16">
        <f t="shared" si="0"/>
        <v>7.958328165695151</v>
      </c>
      <c r="O26" s="16">
        <v>6</v>
      </c>
      <c r="P26" s="16">
        <v>617</v>
      </c>
      <c r="Q26" s="16">
        <f t="shared" si="1"/>
        <v>0.48189131243495875</v>
      </c>
      <c r="R26" s="17">
        <v>0.48756687670538956</v>
      </c>
    </row>
    <row r="27" spans="1:18" ht="22.5">
      <c r="A27" s="15"/>
      <c r="B27" s="16"/>
      <c r="C27" s="16"/>
      <c r="D27" s="16"/>
      <c r="E27" s="16"/>
      <c r="F27" s="17"/>
      <c r="G27" s="15" t="s">
        <v>48</v>
      </c>
      <c r="H27" s="16">
        <f>(104/8063)*J27</f>
        <v>87.95435941957088</v>
      </c>
      <c r="I27" s="16">
        <v>88</v>
      </c>
      <c r="J27" s="16">
        <v>6819</v>
      </c>
      <c r="K27" s="16">
        <f>(I27-H27)^2/H27</f>
        <v>2.3683448957547276E-05</v>
      </c>
      <c r="L27" s="17">
        <v>0.9961170627496517</v>
      </c>
      <c r="M27" s="18" t="s">
        <v>52</v>
      </c>
      <c r="N27" s="16">
        <f t="shared" si="0"/>
        <v>4.527347141262557</v>
      </c>
      <c r="O27" s="16">
        <v>3</v>
      </c>
      <c r="P27" s="16">
        <v>351</v>
      </c>
      <c r="Q27" s="16">
        <f t="shared" si="1"/>
        <v>0.5152662734124586</v>
      </c>
      <c r="R27" s="17">
        <v>0.47286797039631234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8" t="s">
        <v>53</v>
      </c>
      <c r="N28" s="16">
        <f t="shared" si="0"/>
        <v>3.9985117202033984</v>
      </c>
      <c r="O28" s="16">
        <v>2</v>
      </c>
      <c r="P28" s="16">
        <v>310</v>
      </c>
      <c r="Q28" s="16">
        <f t="shared" si="1"/>
        <v>0.998883928640123</v>
      </c>
      <c r="R28" s="17">
        <v>0.3175807151566691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8" t="s">
        <v>38</v>
      </c>
      <c r="N29" s="16">
        <f t="shared" si="0"/>
        <v>19.205754681880194</v>
      </c>
      <c r="O29" s="16">
        <v>17</v>
      </c>
      <c r="P29" s="16">
        <v>1489</v>
      </c>
      <c r="Q29" s="16">
        <f t="shared" si="1"/>
        <v>0.2533279112029192</v>
      </c>
      <c r="R29" s="17">
        <v>0.6147414799682225</v>
      </c>
    </row>
    <row r="30" spans="1:18" ht="12.7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8" t="s">
        <v>51</v>
      </c>
      <c r="N30" s="16">
        <f t="shared" si="0"/>
        <v>25.177725412377526</v>
      </c>
      <c r="O30" s="16">
        <v>32</v>
      </c>
      <c r="P30" s="16">
        <v>1952</v>
      </c>
      <c r="Q30" s="16">
        <f t="shared" si="1"/>
        <v>1.8485955258705915</v>
      </c>
      <c r="R30" s="17">
        <v>0.17394683139191902</v>
      </c>
    </row>
    <row r="31" spans="1:18" ht="12.7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8" t="s">
        <v>56</v>
      </c>
      <c r="N31" s="16">
        <f t="shared" si="0"/>
        <v>6.55239985117202</v>
      </c>
      <c r="O31" s="16">
        <v>3</v>
      </c>
      <c r="P31" s="16">
        <v>508</v>
      </c>
      <c r="Q31" s="16">
        <f t="shared" si="1"/>
        <v>1.9259424011417356</v>
      </c>
      <c r="R31" s="17">
        <v>0.1652030510838246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8" t="s">
        <v>15</v>
      </c>
      <c r="N32" s="16">
        <f t="shared" si="0"/>
        <v>0.7094133697135061</v>
      </c>
      <c r="O32" s="16">
        <v>2</v>
      </c>
      <c r="P32" s="16">
        <v>55</v>
      </c>
      <c r="Q32" s="16">
        <f t="shared" si="1"/>
        <v>2.347874908175045</v>
      </c>
      <c r="R32" s="17">
        <v>0.12545392500532626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8" t="s">
        <v>59</v>
      </c>
      <c r="N33" s="16">
        <f t="shared" si="0"/>
        <v>1.0576708421183183</v>
      </c>
      <c r="O33" s="16">
        <v>2</v>
      </c>
      <c r="P33" s="16">
        <v>82</v>
      </c>
      <c r="Q33" s="16">
        <f t="shared" si="1"/>
        <v>0.8395657764522768</v>
      </c>
      <c r="R33" s="17">
        <v>0.3595209886248576</v>
      </c>
    </row>
    <row r="34" spans="1:18" ht="22.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8" t="s">
        <v>50</v>
      </c>
      <c r="N34" s="16">
        <f t="shared" si="0"/>
        <v>20.689073545826616</v>
      </c>
      <c r="O34" s="16">
        <v>16</v>
      </c>
      <c r="P34" s="16">
        <v>1604</v>
      </c>
      <c r="Q34" s="16">
        <f t="shared" si="1"/>
        <v>1.0627547274878475</v>
      </c>
      <c r="R34" s="17">
        <v>0.30258773549966567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8" t="s">
        <v>49</v>
      </c>
      <c r="N35" s="16">
        <f t="shared" si="0"/>
        <v>65.97544338335607</v>
      </c>
      <c r="O35" s="16">
        <v>67</v>
      </c>
      <c r="P35" s="16">
        <v>5115</v>
      </c>
      <c r="Q35" s="16">
        <f t="shared" si="1"/>
        <v>0.015910711726625292</v>
      </c>
      <c r="R35" s="17">
        <v>0.8996229486002257</v>
      </c>
    </row>
    <row r="36" spans="1:18" ht="12.75">
      <c r="A36" s="15"/>
      <c r="B36" s="16"/>
      <c r="C36" s="16"/>
      <c r="D36" s="16"/>
      <c r="E36" s="16"/>
      <c r="F36" s="17"/>
      <c r="G36" s="15" t="s">
        <v>79</v>
      </c>
      <c r="H36" s="16">
        <f>(104/8063)*J36</f>
        <v>4.643432965397495</v>
      </c>
      <c r="I36" s="16">
        <v>2</v>
      </c>
      <c r="J36" s="16">
        <v>360</v>
      </c>
      <c r="K36" s="16">
        <f>(I36-H36)^2/H36</f>
        <v>1.5048645893291188</v>
      </c>
      <c r="L36" s="17">
        <v>0.21992437993393288</v>
      </c>
      <c r="M36" s="18" t="s">
        <v>53</v>
      </c>
      <c r="N36" s="16">
        <f t="shared" si="0"/>
        <v>3.9985117202033984</v>
      </c>
      <c r="O36" s="16">
        <v>2</v>
      </c>
      <c r="P36" s="16">
        <v>310</v>
      </c>
      <c r="Q36" s="16">
        <f t="shared" si="1"/>
        <v>0.998883928640123</v>
      </c>
      <c r="R36" s="17">
        <v>0.3175807151566691</v>
      </c>
    </row>
    <row r="37" spans="1:18" ht="12.75">
      <c r="A37" s="15"/>
      <c r="B37" s="16"/>
      <c r="C37" s="16"/>
      <c r="D37" s="16"/>
      <c r="E37" s="16"/>
      <c r="F37" s="17"/>
      <c r="G37" s="15" t="s">
        <v>89</v>
      </c>
      <c r="H37" s="16">
        <f>(104/8063)*J37</f>
        <v>1.1866550911571376</v>
      </c>
      <c r="I37" s="16">
        <v>2</v>
      </c>
      <c r="J37" s="16">
        <v>92</v>
      </c>
      <c r="K37" s="16">
        <f>(I37-H37)^2/H37</f>
        <v>0.5574744891504484</v>
      </c>
      <c r="L37" s="17">
        <v>0.45527960277817847</v>
      </c>
      <c r="M37" s="18" t="s">
        <v>59</v>
      </c>
      <c r="N37" s="16">
        <f t="shared" si="0"/>
        <v>1.0576708421183183</v>
      </c>
      <c r="O37" s="16">
        <v>2</v>
      </c>
      <c r="P37" s="16">
        <v>82</v>
      </c>
      <c r="Q37" s="16">
        <f t="shared" si="1"/>
        <v>0.8395657764522768</v>
      </c>
      <c r="R37" s="17">
        <v>0.3595209886248576</v>
      </c>
    </row>
    <row r="38" spans="1:18" ht="13.5" thickBot="1">
      <c r="A38" s="19"/>
      <c r="B38" s="20"/>
      <c r="C38" s="20"/>
      <c r="D38" s="20"/>
      <c r="E38" s="20"/>
      <c r="F38" s="21"/>
      <c r="G38" s="19" t="s">
        <v>95</v>
      </c>
      <c r="H38" s="20">
        <f>(104/8063)*J38</f>
        <v>0.6578196700979784</v>
      </c>
      <c r="I38" s="20">
        <v>2</v>
      </c>
      <c r="J38" s="20">
        <v>51</v>
      </c>
      <c r="K38" s="20">
        <f>(I38-H38)^2/H38</f>
        <v>2.7385134860859126</v>
      </c>
      <c r="L38" s="21">
        <v>0.09795585051681888</v>
      </c>
      <c r="M38" s="39" t="s">
        <v>96</v>
      </c>
      <c r="N38" s="20">
        <f t="shared" si="0"/>
        <v>0.6449212451940964</v>
      </c>
      <c r="O38" s="20">
        <v>2</v>
      </c>
      <c r="P38" s="20">
        <v>50</v>
      </c>
      <c r="Q38" s="20">
        <f t="shared" si="1"/>
        <v>2.8472289375017894</v>
      </c>
      <c r="R38" s="21">
        <v>0.09153157831324266</v>
      </c>
    </row>
    <row r="39" spans="1:18" ht="13.5" thickBot="1">
      <c r="A39" s="40" t="s">
        <v>145</v>
      </c>
      <c r="B39" s="41">
        <f>(104/8063)*D39</f>
        <v>7.248914795981644</v>
      </c>
      <c r="C39" s="41">
        <v>4</v>
      </c>
      <c r="D39" s="41">
        <v>562</v>
      </c>
      <c r="E39" s="41">
        <f>(C39-B39)^2/B39</f>
        <v>1.4561417327459476</v>
      </c>
      <c r="F39" s="42">
        <v>0.22754501044830744</v>
      </c>
      <c r="G39" s="40" t="s">
        <v>146</v>
      </c>
      <c r="H39" s="41">
        <f>(104/8063)*J39</f>
        <v>5.4431353094381745</v>
      </c>
      <c r="I39" s="41">
        <v>4</v>
      </c>
      <c r="J39" s="41">
        <v>422</v>
      </c>
      <c r="K39" s="41">
        <f>(I39-H39)^2/H39</f>
        <v>0.38261762806741245</v>
      </c>
      <c r="L39" s="42">
        <v>0.5362056448589094</v>
      </c>
      <c r="M39" s="43" t="s">
        <v>167</v>
      </c>
      <c r="N39" s="41">
        <f t="shared" si="0"/>
        <v>4.591839265781967</v>
      </c>
      <c r="O39" s="41">
        <v>3</v>
      </c>
      <c r="P39" s="41">
        <v>356</v>
      </c>
      <c r="Q39" s="41">
        <f t="shared" si="1"/>
        <v>0.5518381854016734</v>
      </c>
      <c r="R39" s="42">
        <v>0.4575675839989609</v>
      </c>
    </row>
    <row r="40" spans="1:18" ht="12.75">
      <c r="A40" s="11" t="s">
        <v>47</v>
      </c>
      <c r="B40" s="12">
        <f>(104/8063)*D40</f>
        <v>94.84211831824383</v>
      </c>
      <c r="C40" s="12">
        <v>92</v>
      </c>
      <c r="D40" s="12">
        <v>7353</v>
      </c>
      <c r="E40" s="12">
        <f>(C40-B40)^2/B40</f>
        <v>0.08516929691292381</v>
      </c>
      <c r="F40" s="13">
        <v>0.7704106483419548</v>
      </c>
      <c r="G40" s="11" t="s">
        <v>60</v>
      </c>
      <c r="H40" s="12">
        <f>(104/8063)*J40</f>
        <v>24.39092149324073</v>
      </c>
      <c r="I40" s="12">
        <v>16</v>
      </c>
      <c r="J40" s="12">
        <v>1891</v>
      </c>
      <c r="K40" s="12">
        <f>(I40-H40)^2/H40</f>
        <v>2.8866299096260355</v>
      </c>
      <c r="L40" s="13">
        <v>0.08931758057913386</v>
      </c>
      <c r="M40" s="53" t="s">
        <v>62</v>
      </c>
      <c r="N40" s="26">
        <f t="shared" si="0"/>
        <v>18.896192484187026</v>
      </c>
      <c r="O40" s="26">
        <v>10</v>
      </c>
      <c r="P40" s="26">
        <v>1465</v>
      </c>
      <c r="Q40" s="26">
        <f t="shared" si="1"/>
        <v>4.1882638940058765</v>
      </c>
      <c r="R40" s="27">
        <v>0.04070476174256954</v>
      </c>
    </row>
    <row r="41" spans="1:18" ht="12.7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8" t="s">
        <v>63</v>
      </c>
      <c r="N41" s="16">
        <f t="shared" si="0"/>
        <v>4.849807763859606</v>
      </c>
      <c r="O41" s="16">
        <v>3</v>
      </c>
      <c r="P41" s="16">
        <v>376</v>
      </c>
      <c r="Q41" s="16">
        <f t="shared" si="1"/>
        <v>0.7055514217974127</v>
      </c>
      <c r="R41" s="17">
        <v>0.4009245995464271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8" t="s">
        <v>61</v>
      </c>
      <c r="N42" s="16">
        <f t="shared" si="0"/>
        <v>7.223117946173881</v>
      </c>
      <c r="O42" s="16">
        <v>7</v>
      </c>
      <c r="P42" s="16">
        <v>560</v>
      </c>
      <c r="Q42" s="16">
        <f t="shared" si="1"/>
        <v>0.006891984635419159</v>
      </c>
      <c r="R42" s="17">
        <v>0.9338372430068022</v>
      </c>
    </row>
    <row r="43" spans="1:18" ht="12.75">
      <c r="A43" s="15"/>
      <c r="B43" s="16"/>
      <c r="C43" s="16"/>
      <c r="D43" s="16"/>
      <c r="E43" s="16"/>
      <c r="F43" s="17"/>
      <c r="G43" s="15" t="s">
        <v>64</v>
      </c>
      <c r="H43" s="16">
        <f>(104/8063)*J43</f>
        <v>8.383976187523254</v>
      </c>
      <c r="I43" s="16">
        <v>5</v>
      </c>
      <c r="J43" s="16">
        <v>650</v>
      </c>
      <c r="K43" s="16">
        <f>(I43-H43)^2/H43</f>
        <v>1.3658548857481065</v>
      </c>
      <c r="L43" s="17">
        <v>0.2425253503253162</v>
      </c>
      <c r="M43" s="18" t="s">
        <v>279</v>
      </c>
      <c r="N43" s="16">
        <f t="shared" si="0"/>
        <v>0.6062259704824507</v>
      </c>
      <c r="O43" s="16">
        <v>2</v>
      </c>
      <c r="P43" s="16">
        <v>47</v>
      </c>
      <c r="Q43" s="16">
        <f t="shared" si="1"/>
        <v>3.2044256431502087</v>
      </c>
      <c r="R43" s="17">
        <v>0.07343928993149595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8" t="s">
        <v>65</v>
      </c>
      <c r="N44" s="16">
        <f t="shared" si="0"/>
        <v>5.610814833188639</v>
      </c>
      <c r="O44" s="16">
        <v>4</v>
      </c>
      <c r="P44" s="16">
        <v>435</v>
      </c>
      <c r="Q44" s="16">
        <f t="shared" si="1"/>
        <v>0.46245055378987726</v>
      </c>
      <c r="R44" s="17">
        <v>0.4964809250275033</v>
      </c>
    </row>
    <row r="45" spans="1:18" ht="22.5">
      <c r="A45" s="15"/>
      <c r="B45" s="16"/>
      <c r="C45" s="16"/>
      <c r="D45" s="16"/>
      <c r="E45" s="16"/>
      <c r="F45" s="17"/>
      <c r="G45" s="15" t="s">
        <v>48</v>
      </c>
      <c r="H45" s="16">
        <f>(104/8063)*J45</f>
        <v>87.95435941957088</v>
      </c>
      <c r="I45" s="16">
        <v>88</v>
      </c>
      <c r="J45" s="16">
        <v>6819</v>
      </c>
      <c r="K45" s="16">
        <f>(I45-H45)^2/H45</f>
        <v>2.3683448957547276E-05</v>
      </c>
      <c r="L45" s="17">
        <v>0.9961170627496517</v>
      </c>
      <c r="M45" s="18" t="s">
        <v>52</v>
      </c>
      <c r="N45" s="16">
        <f t="shared" si="0"/>
        <v>4.527347141262557</v>
      </c>
      <c r="O45" s="16">
        <v>3</v>
      </c>
      <c r="P45" s="16">
        <v>351</v>
      </c>
      <c r="Q45" s="16">
        <f t="shared" si="1"/>
        <v>0.5152662734124586</v>
      </c>
      <c r="R45" s="17">
        <v>0.47286797039631234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8" t="s">
        <v>53</v>
      </c>
      <c r="N46" s="16">
        <f t="shared" si="0"/>
        <v>3.9985117202033984</v>
      </c>
      <c r="O46" s="16">
        <v>2</v>
      </c>
      <c r="P46" s="16">
        <v>310</v>
      </c>
      <c r="Q46" s="16">
        <f t="shared" si="1"/>
        <v>0.998883928640123</v>
      </c>
      <c r="R46" s="17">
        <v>0.3175807151566691</v>
      </c>
    </row>
    <row r="47" spans="1:18" ht="22.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8" t="s">
        <v>38</v>
      </c>
      <c r="N47" s="16">
        <f t="shared" si="0"/>
        <v>19.205754681880194</v>
      </c>
      <c r="O47" s="16">
        <v>17</v>
      </c>
      <c r="P47" s="16">
        <v>1489</v>
      </c>
      <c r="Q47" s="16">
        <f t="shared" si="1"/>
        <v>0.2533279112029192</v>
      </c>
      <c r="R47" s="17">
        <v>0.6147414799682225</v>
      </c>
    </row>
    <row r="48" spans="1:18" ht="12.75">
      <c r="A48" s="15"/>
      <c r="B48" s="16"/>
      <c r="C48" s="16"/>
      <c r="D48" s="16"/>
      <c r="E48" s="16"/>
      <c r="F48" s="17"/>
      <c r="G48" s="15"/>
      <c r="H48" s="16"/>
      <c r="I48" s="16"/>
      <c r="J48" s="16"/>
      <c r="K48" s="16"/>
      <c r="L48" s="17"/>
      <c r="M48" s="18" t="s">
        <v>51</v>
      </c>
      <c r="N48" s="16">
        <f t="shared" si="0"/>
        <v>25.177725412377526</v>
      </c>
      <c r="O48" s="16">
        <v>32</v>
      </c>
      <c r="P48" s="16">
        <v>1952</v>
      </c>
      <c r="Q48" s="16">
        <f t="shared" si="1"/>
        <v>1.8485955258705915</v>
      </c>
      <c r="R48" s="17">
        <v>0.17394683139191902</v>
      </c>
    </row>
    <row r="49" spans="1:18" ht="12.7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18" t="s">
        <v>56</v>
      </c>
      <c r="N49" s="16">
        <f t="shared" si="0"/>
        <v>6.55239985117202</v>
      </c>
      <c r="O49" s="16">
        <v>3</v>
      </c>
      <c r="P49" s="16">
        <v>508</v>
      </c>
      <c r="Q49" s="16">
        <f t="shared" si="1"/>
        <v>1.9259424011417356</v>
      </c>
      <c r="R49" s="17">
        <v>0.1652030510838246</v>
      </c>
    </row>
    <row r="50" spans="1:18" ht="12.7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8" t="s">
        <v>15</v>
      </c>
      <c r="N50" s="16">
        <f t="shared" si="0"/>
        <v>0.7094133697135061</v>
      </c>
      <c r="O50" s="16">
        <v>2</v>
      </c>
      <c r="P50" s="16">
        <v>55</v>
      </c>
      <c r="Q50" s="16">
        <f t="shared" si="1"/>
        <v>2.347874908175045</v>
      </c>
      <c r="R50" s="17">
        <v>0.12545392500532626</v>
      </c>
    </row>
    <row r="51" spans="1:18" ht="12.7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8" t="s">
        <v>59</v>
      </c>
      <c r="N51" s="16">
        <f t="shared" si="0"/>
        <v>1.0576708421183183</v>
      </c>
      <c r="O51" s="16">
        <v>2</v>
      </c>
      <c r="P51" s="16">
        <v>82</v>
      </c>
      <c r="Q51" s="16">
        <f t="shared" si="1"/>
        <v>0.8395657764522768</v>
      </c>
      <c r="R51" s="17">
        <v>0.3595209886248576</v>
      </c>
    </row>
    <row r="52" spans="1:18" ht="22.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18" t="s">
        <v>50</v>
      </c>
      <c r="N52" s="16">
        <f t="shared" si="0"/>
        <v>20.689073545826616</v>
      </c>
      <c r="O52" s="16">
        <v>16</v>
      </c>
      <c r="P52" s="16">
        <v>1604</v>
      </c>
      <c r="Q52" s="16">
        <f t="shared" si="1"/>
        <v>1.0627547274878475</v>
      </c>
      <c r="R52" s="17">
        <v>0.30258773549966567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8" t="s">
        <v>49</v>
      </c>
      <c r="N53" s="16">
        <f t="shared" si="0"/>
        <v>65.97544338335607</v>
      </c>
      <c r="O53" s="16">
        <v>67</v>
      </c>
      <c r="P53" s="16">
        <v>5115</v>
      </c>
      <c r="Q53" s="16">
        <f t="shared" si="1"/>
        <v>0.015910711726625292</v>
      </c>
      <c r="R53" s="17">
        <v>0.8996229486002257</v>
      </c>
    </row>
    <row r="54" spans="1:18" ht="22.5">
      <c r="A54" s="15"/>
      <c r="B54" s="16"/>
      <c r="C54" s="16"/>
      <c r="D54" s="16"/>
      <c r="E54" s="16"/>
      <c r="F54" s="17"/>
      <c r="G54" s="15" t="s">
        <v>40</v>
      </c>
      <c r="H54" s="16">
        <f>(104/8063)*J54</f>
        <v>20.431105047748975</v>
      </c>
      <c r="I54" s="16">
        <v>18</v>
      </c>
      <c r="J54" s="16">
        <v>1584</v>
      </c>
      <c r="K54" s="16">
        <f>(I54-H54)^2/H54</f>
        <v>0.2892781246720533</v>
      </c>
      <c r="L54" s="17">
        <v>0.5906834964692945</v>
      </c>
      <c r="M54" s="18" t="s">
        <v>34</v>
      </c>
      <c r="N54" s="16">
        <f t="shared" si="0"/>
        <v>3.9985117202033984</v>
      </c>
      <c r="O54" s="16">
        <v>6</v>
      </c>
      <c r="P54" s="16">
        <v>310</v>
      </c>
      <c r="Q54" s="16">
        <f t="shared" si="1"/>
        <v>1.0018615961339192</v>
      </c>
      <c r="R54" s="17">
        <v>0.3168604750197629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8" t="s">
        <v>38</v>
      </c>
      <c r="N55" s="16">
        <f t="shared" si="0"/>
        <v>19.205754681880194</v>
      </c>
      <c r="O55" s="16">
        <v>17</v>
      </c>
      <c r="P55" s="16">
        <v>1489</v>
      </c>
      <c r="Q55" s="16">
        <f t="shared" si="1"/>
        <v>0.2533279112029192</v>
      </c>
      <c r="R55" s="17">
        <v>0.6147414799682225</v>
      </c>
    </row>
    <row r="56" spans="1:18" ht="23.25" thickBot="1">
      <c r="A56" s="19"/>
      <c r="B56" s="20"/>
      <c r="C56" s="20"/>
      <c r="D56" s="20"/>
      <c r="E56" s="20"/>
      <c r="F56" s="21"/>
      <c r="G56" s="19"/>
      <c r="H56" s="20"/>
      <c r="I56" s="20"/>
      <c r="J56" s="20"/>
      <c r="K56" s="20"/>
      <c r="L56" s="21"/>
      <c r="M56" s="39" t="s">
        <v>43</v>
      </c>
      <c r="N56" s="20">
        <f t="shared" si="0"/>
        <v>1.5607094133697135</v>
      </c>
      <c r="O56" s="20">
        <v>2</v>
      </c>
      <c r="P56" s="20">
        <v>121</v>
      </c>
      <c r="Q56" s="20">
        <f t="shared" si="1"/>
        <v>0.12364647630677646</v>
      </c>
      <c r="R56" s="21">
        <v>0.725112756883922</v>
      </c>
    </row>
    <row r="57" spans="1:18" ht="13.5" thickBot="1">
      <c r="A57" s="40" t="s">
        <v>140</v>
      </c>
      <c r="B57" s="41">
        <f>(104/8063)*D57</f>
        <v>8.319484063003845</v>
      </c>
      <c r="C57" s="41">
        <v>5</v>
      </c>
      <c r="D57" s="41">
        <v>645</v>
      </c>
      <c r="E57" s="41">
        <f>(C57-B57)^2/B57</f>
        <v>1.324478099974626</v>
      </c>
      <c r="F57" s="42">
        <v>0.24978995037268203</v>
      </c>
      <c r="G57" s="40" t="s">
        <v>143</v>
      </c>
      <c r="H57" s="41">
        <f aca="true" t="shared" si="2" ref="H57:H62">(104/8063)*J57</f>
        <v>7.571375418578692</v>
      </c>
      <c r="I57" s="41">
        <v>5</v>
      </c>
      <c r="J57" s="41">
        <v>587</v>
      </c>
      <c r="K57" s="41">
        <f aca="true" t="shared" si="3" ref="K57:K62">(I57-H57)^2/H57</f>
        <v>0.8732853910593635</v>
      </c>
      <c r="L57" s="42">
        <v>0.3500473764190659</v>
      </c>
      <c r="M57" s="43" t="s">
        <v>144</v>
      </c>
      <c r="N57" s="41">
        <f t="shared" si="0"/>
        <v>7.455289594443755</v>
      </c>
      <c r="O57" s="41">
        <v>5</v>
      </c>
      <c r="P57" s="41">
        <v>578</v>
      </c>
      <c r="Q57" s="41">
        <f t="shared" si="1"/>
        <v>0.8086133900253363</v>
      </c>
      <c r="R57" s="42">
        <v>0.3685305201455392</v>
      </c>
    </row>
    <row r="58" spans="1:18" ht="22.5">
      <c r="A58" s="11" t="s">
        <v>10</v>
      </c>
      <c r="B58" s="12">
        <f>(104/8063)*D58</f>
        <v>14.742899665137045</v>
      </c>
      <c r="C58" s="12">
        <v>16</v>
      </c>
      <c r="D58" s="12">
        <v>1143</v>
      </c>
      <c r="E58" s="12">
        <f>(C58-B58)^2/B58</f>
        <v>0.1071906672233235</v>
      </c>
      <c r="F58" s="13">
        <v>0.7433654738690683</v>
      </c>
      <c r="G58" s="11" t="s">
        <v>11</v>
      </c>
      <c r="H58" s="12">
        <f t="shared" si="2"/>
        <v>4.914299888379015</v>
      </c>
      <c r="I58" s="12">
        <v>9</v>
      </c>
      <c r="J58" s="12">
        <v>381</v>
      </c>
      <c r="K58" s="12">
        <f t="shared" si="3"/>
        <v>3.3968104880155985</v>
      </c>
      <c r="L58" s="13">
        <v>0.06532261417645502</v>
      </c>
      <c r="M58" s="28" t="s">
        <v>12</v>
      </c>
      <c r="N58" s="29">
        <f t="shared" si="0"/>
        <v>3.301996775393774</v>
      </c>
      <c r="O58" s="29">
        <v>8</v>
      </c>
      <c r="P58" s="29">
        <v>256</v>
      </c>
      <c r="Q58" s="29">
        <f t="shared" si="1"/>
        <v>6.684208313855313</v>
      </c>
      <c r="R58" s="30">
        <v>0.009727071279601485</v>
      </c>
    </row>
    <row r="59" spans="1:18" ht="22.5">
      <c r="A59" s="15"/>
      <c r="B59" s="16"/>
      <c r="C59" s="16"/>
      <c r="D59" s="16"/>
      <c r="E59" s="16"/>
      <c r="F59" s="17"/>
      <c r="G59" s="15" t="s">
        <v>22</v>
      </c>
      <c r="H59" s="16">
        <f t="shared" si="2"/>
        <v>4.6305345404936125</v>
      </c>
      <c r="I59" s="16">
        <v>4</v>
      </c>
      <c r="J59" s="16">
        <v>359</v>
      </c>
      <c r="K59" s="16">
        <f t="shared" si="3"/>
        <v>0.08585916016363629</v>
      </c>
      <c r="L59" s="17">
        <v>0.7695088997257569</v>
      </c>
      <c r="M59" s="34" t="s">
        <v>171</v>
      </c>
      <c r="N59" s="35">
        <f t="shared" si="0"/>
        <v>0.24507007317375668</v>
      </c>
      <c r="O59" s="35">
        <v>2</v>
      </c>
      <c r="P59" s="35">
        <v>19</v>
      </c>
      <c r="Q59" s="35">
        <f t="shared" si="1"/>
        <v>12.566932421351893</v>
      </c>
      <c r="R59" s="36">
        <v>0.000392632536470372</v>
      </c>
    </row>
    <row r="60" spans="1:18" ht="22.5">
      <c r="A60" s="15"/>
      <c r="B60" s="16"/>
      <c r="C60" s="16"/>
      <c r="D60" s="16"/>
      <c r="E60" s="16"/>
      <c r="F60" s="17"/>
      <c r="G60" s="15" t="s">
        <v>17</v>
      </c>
      <c r="H60" s="16">
        <f t="shared" si="2"/>
        <v>3.134317251643309</v>
      </c>
      <c r="I60" s="16">
        <v>2</v>
      </c>
      <c r="J60" s="16">
        <v>243</v>
      </c>
      <c r="K60" s="16">
        <f t="shared" si="3"/>
        <v>0.41051225006052966</v>
      </c>
      <c r="L60" s="17">
        <v>0.5217096219562636</v>
      </c>
      <c r="M60" s="18" t="s">
        <v>19</v>
      </c>
      <c r="N60" s="16">
        <f t="shared" si="0"/>
        <v>1.8057794865434702</v>
      </c>
      <c r="O60" s="16">
        <v>2</v>
      </c>
      <c r="P60" s="16">
        <v>140</v>
      </c>
      <c r="Q60" s="16">
        <f t="shared" si="1"/>
        <v>0.020889376653360277</v>
      </c>
      <c r="R60" s="17">
        <v>0.8850807226932743</v>
      </c>
    </row>
    <row r="61" spans="1:18" ht="12.75">
      <c r="A61" s="15"/>
      <c r="B61" s="16"/>
      <c r="C61" s="16"/>
      <c r="D61" s="16"/>
      <c r="E61" s="16"/>
      <c r="F61" s="17"/>
      <c r="G61" s="15" t="s">
        <v>15</v>
      </c>
      <c r="H61" s="16">
        <f t="shared" si="2"/>
        <v>0.7094133697135061</v>
      </c>
      <c r="I61" s="16">
        <v>2</v>
      </c>
      <c r="J61" s="16">
        <v>55</v>
      </c>
      <c r="K61" s="16">
        <f t="shared" si="3"/>
        <v>2.347874908175045</v>
      </c>
      <c r="L61" s="17">
        <v>0.12545392500532626</v>
      </c>
      <c r="M61" s="18" t="s">
        <v>169</v>
      </c>
      <c r="N61" s="16"/>
      <c r="O61" s="16"/>
      <c r="P61" s="16"/>
      <c r="Q61" s="16"/>
      <c r="R61" s="17"/>
    </row>
    <row r="62" spans="1:18" ht="22.5">
      <c r="A62" s="15"/>
      <c r="B62" s="16"/>
      <c r="C62" s="16"/>
      <c r="D62" s="16"/>
      <c r="E62" s="16"/>
      <c r="F62" s="17"/>
      <c r="G62" s="38" t="s">
        <v>24</v>
      </c>
      <c r="H62" s="35">
        <f t="shared" si="2"/>
        <v>7.107032122038944</v>
      </c>
      <c r="I62" s="35">
        <v>15</v>
      </c>
      <c r="J62" s="35">
        <v>551</v>
      </c>
      <c r="K62" s="35">
        <f t="shared" si="3"/>
        <v>8.765816849108605</v>
      </c>
      <c r="L62" s="36">
        <v>0.003069285831308166</v>
      </c>
      <c r="M62" s="18" t="s">
        <v>19</v>
      </c>
      <c r="N62" s="16">
        <f t="shared" si="0"/>
        <v>1.8057794865434702</v>
      </c>
      <c r="O62" s="16">
        <v>2</v>
      </c>
      <c r="P62" s="16">
        <v>140</v>
      </c>
      <c r="Q62" s="16">
        <f t="shared" si="1"/>
        <v>0.020889376653360277</v>
      </c>
      <c r="R62" s="17">
        <v>0.8850807226932743</v>
      </c>
    </row>
    <row r="63" spans="1:18" ht="13.5" thickBo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22" t="s">
        <v>25</v>
      </c>
      <c r="N63" s="23">
        <f t="shared" si="0"/>
        <v>6.95225102319236</v>
      </c>
      <c r="O63" s="23">
        <v>15</v>
      </c>
      <c r="P63" s="23">
        <v>539</v>
      </c>
      <c r="Q63" s="23">
        <f t="shared" si="1"/>
        <v>9.31586954752517</v>
      </c>
      <c r="R63" s="24">
        <v>0.0022717753913200633</v>
      </c>
    </row>
    <row r="64" spans="1:18" ht="12.75">
      <c r="A64" s="25" t="s">
        <v>98</v>
      </c>
      <c r="B64" s="26">
        <f>(104/8063)*D64</f>
        <v>23.810492372566042</v>
      </c>
      <c r="C64" s="26">
        <v>9</v>
      </c>
      <c r="D64" s="26">
        <v>1846</v>
      </c>
      <c r="E64" s="26">
        <f>(C64-B64)^2/B64</f>
        <v>9.21235398603383</v>
      </c>
      <c r="F64" s="27">
        <v>0.0024038739688792</v>
      </c>
      <c r="G64" s="11" t="s">
        <v>103</v>
      </c>
      <c r="H64" s="12">
        <f>(104/8063)*J64</f>
        <v>10.16395882425896</v>
      </c>
      <c r="I64" s="12">
        <v>4</v>
      </c>
      <c r="J64" s="12">
        <v>788</v>
      </c>
      <c r="K64" s="12">
        <f>(I64-H64)^2/H64</f>
        <v>3.738148593880202</v>
      </c>
      <c r="L64" s="13">
        <v>0.05318334312633488</v>
      </c>
      <c r="M64" s="14" t="s">
        <v>105</v>
      </c>
      <c r="N64" s="12">
        <f t="shared" si="0"/>
        <v>6.229939228574972</v>
      </c>
      <c r="O64" s="12">
        <v>4</v>
      </c>
      <c r="P64" s="12">
        <v>483</v>
      </c>
      <c r="Q64" s="12">
        <f t="shared" si="1"/>
        <v>0.7981825794270188</v>
      </c>
      <c r="R64" s="13">
        <v>0.37163730459584476</v>
      </c>
    </row>
    <row r="65" spans="1:18" ht="22.5">
      <c r="A65" s="15"/>
      <c r="B65" s="16"/>
      <c r="C65" s="16"/>
      <c r="D65" s="16"/>
      <c r="E65" s="16"/>
      <c r="F65" s="17"/>
      <c r="G65" s="15" t="s">
        <v>112</v>
      </c>
      <c r="H65" s="16">
        <f>(104/8063)*J65</f>
        <v>4.243581793377155</v>
      </c>
      <c r="I65" s="16">
        <v>2</v>
      </c>
      <c r="J65" s="16">
        <v>329</v>
      </c>
      <c r="K65" s="16">
        <f>(I65-H65)^2/H65</f>
        <v>1.1861817466154059</v>
      </c>
      <c r="L65" s="17">
        <v>0.2761010983353275</v>
      </c>
      <c r="M65" s="18" t="s">
        <v>113</v>
      </c>
      <c r="N65" s="16">
        <f t="shared" si="0"/>
        <v>4.217784943569391</v>
      </c>
      <c r="O65" s="16">
        <v>2</v>
      </c>
      <c r="P65" s="16">
        <v>327</v>
      </c>
      <c r="Q65" s="16">
        <f t="shared" si="1"/>
        <v>1.166150034136316</v>
      </c>
      <c r="R65" s="17">
        <v>0.28019371931182857</v>
      </c>
    </row>
    <row r="66" spans="1:18" ht="22.5">
      <c r="A66" s="15"/>
      <c r="B66" s="16"/>
      <c r="C66" s="16"/>
      <c r="D66" s="16"/>
      <c r="E66" s="16"/>
      <c r="F66" s="17"/>
      <c r="G66" s="15" t="s">
        <v>110</v>
      </c>
      <c r="H66" s="16">
        <f>(104/8063)*J66</f>
        <v>5.739799082227459</v>
      </c>
      <c r="I66" s="16">
        <v>2</v>
      </c>
      <c r="J66" s="16">
        <v>445</v>
      </c>
      <c r="K66" s="16">
        <f>(I66-H66)^2/H66</f>
        <v>2.4366875869811326</v>
      </c>
      <c r="L66" s="17">
        <v>0.11852627609586175</v>
      </c>
      <c r="M66" s="18" t="s">
        <v>111</v>
      </c>
      <c r="N66" s="16">
        <f t="shared" si="0"/>
        <v>5.610814833188639</v>
      </c>
      <c r="O66" s="16">
        <v>2</v>
      </c>
      <c r="P66" s="16">
        <v>435</v>
      </c>
      <c r="Q66" s="16">
        <f t="shared" si="1"/>
        <v>2.3237237633389487</v>
      </c>
      <c r="R66" s="17">
        <v>0.12741468299688907</v>
      </c>
    </row>
    <row r="67" spans="1:18" ht="12.75">
      <c r="A67" s="15"/>
      <c r="B67" s="16"/>
      <c r="C67" s="16"/>
      <c r="D67" s="16"/>
      <c r="E67" s="16"/>
      <c r="F67" s="17"/>
      <c r="G67" s="15" t="s">
        <v>116</v>
      </c>
      <c r="H67" s="16">
        <f>(104/8063)*J67</f>
        <v>10.924965893587995</v>
      </c>
      <c r="I67" s="16">
        <v>5</v>
      </c>
      <c r="J67" s="16">
        <v>847</v>
      </c>
      <c r="K67" s="16">
        <f>(I67-H67)^2/H67</f>
        <v>3.2133025569246585</v>
      </c>
      <c r="L67" s="17">
        <v>0.07304191440838537</v>
      </c>
      <c r="M67" s="18" t="s">
        <v>105</v>
      </c>
      <c r="N67" s="16">
        <f t="shared" si="0"/>
        <v>6.229939228574972</v>
      </c>
      <c r="O67" s="16">
        <v>4</v>
      </c>
      <c r="P67" s="16">
        <v>483</v>
      </c>
      <c r="Q67" s="16">
        <f t="shared" si="1"/>
        <v>0.7981825794270188</v>
      </c>
      <c r="R67" s="17">
        <v>0.37163730459584476</v>
      </c>
    </row>
    <row r="68" spans="1:18" ht="12.7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8" t="s">
        <v>117</v>
      </c>
      <c r="N68" s="16">
        <f t="shared" si="0"/>
        <v>5.765595932035223</v>
      </c>
      <c r="O68" s="16">
        <v>2</v>
      </c>
      <c r="P68" s="16">
        <v>447</v>
      </c>
      <c r="Q68" s="16">
        <f t="shared" si="1"/>
        <v>2.459366367416396</v>
      </c>
      <c r="R68" s="17">
        <v>0.11682590097140222</v>
      </c>
    </row>
    <row r="69" spans="1:18" ht="12.75">
      <c r="A69" s="15"/>
      <c r="B69" s="16"/>
      <c r="C69" s="16"/>
      <c r="D69" s="16"/>
      <c r="E69" s="16"/>
      <c r="F69" s="17"/>
      <c r="G69" s="15" t="s">
        <v>64</v>
      </c>
      <c r="H69" s="16">
        <f>(104/8063)*J69</f>
        <v>8.383976187523254</v>
      </c>
      <c r="I69" s="16">
        <v>5</v>
      </c>
      <c r="J69" s="16">
        <v>650</v>
      </c>
      <c r="K69" s="16">
        <f>(I69-H69)^2/H69</f>
        <v>1.3658548857481065</v>
      </c>
      <c r="L69" s="17">
        <v>0.2425253503253162</v>
      </c>
      <c r="M69" s="18" t="s">
        <v>65</v>
      </c>
      <c r="N69" s="16">
        <f>(104/8063)*P69</f>
        <v>5.610814833188639</v>
      </c>
      <c r="O69" s="16">
        <v>4</v>
      </c>
      <c r="P69" s="16">
        <v>435</v>
      </c>
      <c r="Q69" s="16">
        <f>(O69-N69)^2/N69</f>
        <v>0.46245055378987726</v>
      </c>
      <c r="R69" s="17">
        <v>0.4964809250275033</v>
      </c>
    </row>
    <row r="70" spans="1:1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8" t="s">
        <v>279</v>
      </c>
      <c r="N70" s="16">
        <f>(104/8063)*P70</f>
        <v>0.6062259704824507</v>
      </c>
      <c r="O70" s="16">
        <v>2</v>
      </c>
      <c r="P70" s="16">
        <v>47</v>
      </c>
      <c r="Q70" s="16">
        <f>(O70-N70)^2/N70</f>
        <v>3.2044256431502087</v>
      </c>
      <c r="R70" s="17">
        <v>0.07343928993149595</v>
      </c>
    </row>
    <row r="71" spans="1:18" ht="22.5">
      <c r="A71" s="15"/>
      <c r="B71" s="16"/>
      <c r="C71" s="16"/>
      <c r="D71" s="16"/>
      <c r="E71" s="16"/>
      <c r="F71" s="17"/>
      <c r="G71" s="15" t="s">
        <v>99</v>
      </c>
      <c r="H71" s="16">
        <f>(104/8063)*J71</f>
        <v>10.02207615031626</v>
      </c>
      <c r="I71" s="16">
        <v>3</v>
      </c>
      <c r="J71" s="16">
        <v>777</v>
      </c>
      <c r="K71" s="16">
        <f>(I71-H71)^2/H71</f>
        <v>4.920093673333782</v>
      </c>
      <c r="L71" s="17">
        <v>0.02654607776924156</v>
      </c>
      <c r="M71" s="18" t="s">
        <v>101</v>
      </c>
      <c r="N71" s="16">
        <f>(104/8063)*P71</f>
        <v>8.203398238868907</v>
      </c>
      <c r="O71" s="16">
        <v>3</v>
      </c>
      <c r="P71" s="16">
        <v>636</v>
      </c>
      <c r="Q71" s="16">
        <f>(O71-N71)^2/N71</f>
        <v>3.30050455236673</v>
      </c>
      <c r="R71" s="17">
        <v>0.0692586066444586</v>
      </c>
    </row>
    <row r="72" spans="1:18" ht="12.75">
      <c r="A72" s="15"/>
      <c r="B72" s="16"/>
      <c r="C72" s="16"/>
      <c r="D72" s="16"/>
      <c r="E72" s="16"/>
      <c r="F72" s="17"/>
      <c r="G72" s="15" t="s">
        <v>134</v>
      </c>
      <c r="H72" s="16">
        <f>(104/8063)*J72</f>
        <v>6.100954979536152</v>
      </c>
      <c r="I72" s="16">
        <v>2</v>
      </c>
      <c r="J72" s="16">
        <v>473</v>
      </c>
      <c r="K72" s="16">
        <f>(I72-H72)^2/H72</f>
        <v>2.756590042147959</v>
      </c>
      <c r="L72" s="17">
        <v>0.09685448196420621</v>
      </c>
      <c r="M72" s="18" t="s">
        <v>136</v>
      </c>
      <c r="N72" s="16">
        <f>(104/8063)*P72</f>
        <v>3.0827235520277814</v>
      </c>
      <c r="O72" s="16">
        <v>2</v>
      </c>
      <c r="P72" s="16">
        <v>239</v>
      </c>
      <c r="Q72" s="16">
        <f>(O72-N72)^2/N72</f>
        <v>0.38027746255240313</v>
      </c>
      <c r="R72" s="17">
        <v>0.5374547802597185</v>
      </c>
    </row>
    <row r="73" spans="1:18" ht="13.5" thickBot="1">
      <c r="A73" s="19"/>
      <c r="B73" s="20"/>
      <c r="C73" s="20"/>
      <c r="D73" s="20"/>
      <c r="E73" s="20"/>
      <c r="F73" s="21"/>
      <c r="G73" s="19" t="s">
        <v>121</v>
      </c>
      <c r="H73" s="20">
        <f>(104/8063)*J73</f>
        <v>5.4818305841498205</v>
      </c>
      <c r="I73" s="20">
        <v>2</v>
      </c>
      <c r="J73" s="20">
        <v>425</v>
      </c>
      <c r="K73" s="20">
        <f>(I73-H73)^2/H73</f>
        <v>2.2115138420683724</v>
      </c>
      <c r="L73" s="21">
        <v>0.13698419021034247</v>
      </c>
      <c r="M73" s="39" t="s">
        <v>169</v>
      </c>
      <c r="N73" s="20"/>
      <c r="O73" s="20"/>
      <c r="P73" s="20"/>
      <c r="Q73" s="20"/>
      <c r="R73" s="21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273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11" t="s">
        <v>98</v>
      </c>
      <c r="B4" s="12">
        <f>(161/8063)*D4</f>
        <v>36.860473769068584</v>
      </c>
      <c r="C4" s="12">
        <v>37</v>
      </c>
      <c r="D4" s="12">
        <v>1846</v>
      </c>
      <c r="E4" s="12">
        <f>(C4-B4)^2/B4</f>
        <v>0.0005281421296940323</v>
      </c>
      <c r="F4" s="13">
        <v>0.9816651573368045</v>
      </c>
      <c r="G4" s="11" t="s">
        <v>64</v>
      </c>
      <c r="H4" s="12">
        <f>(161/8063)*J4</f>
        <v>12.979040059531192</v>
      </c>
      <c r="I4" s="12">
        <v>20</v>
      </c>
      <c r="J4" s="12">
        <v>650</v>
      </c>
      <c r="K4" s="12">
        <f>(I4-H4)^2/H4</f>
        <v>3.79796026975575</v>
      </c>
      <c r="L4" s="13">
        <v>0.051315058569606276</v>
      </c>
      <c r="M4" s="11" t="s">
        <v>69</v>
      </c>
      <c r="N4" s="12">
        <f>(161/8063)*P4</f>
        <v>2.5159369961552773</v>
      </c>
      <c r="O4" s="12">
        <v>3</v>
      </c>
      <c r="P4" s="12">
        <v>126</v>
      </c>
      <c r="Q4" s="12">
        <f>(O4-N4)^2/N4</f>
        <v>0.09313309198491335</v>
      </c>
      <c r="R4" s="13">
        <v>0.7602312355860756</v>
      </c>
    </row>
    <row r="5" spans="1:18" ht="12.7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38" t="s">
        <v>70</v>
      </c>
      <c r="N5" s="35">
        <f aca="true" t="shared" si="0" ref="N5:N68">(161/8063)*P5</f>
        <v>4.912067468684113</v>
      </c>
      <c r="O5" s="35">
        <v>10</v>
      </c>
      <c r="P5" s="35">
        <v>246</v>
      </c>
      <c r="Q5" s="35">
        <f aca="true" t="shared" si="1" ref="Q5:Q68">(O5-N5)^2/N5</f>
        <v>5.270094030316187</v>
      </c>
      <c r="R5" s="36">
        <v>0.0216948407508456</v>
      </c>
    </row>
    <row r="6" spans="1:18" ht="12.7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5" t="s">
        <v>65</v>
      </c>
      <c r="N6" s="16">
        <f t="shared" si="0"/>
        <v>8.68597296291703</v>
      </c>
      <c r="O6" s="16">
        <v>11</v>
      </c>
      <c r="P6" s="16">
        <v>435</v>
      </c>
      <c r="Q6" s="16">
        <f t="shared" si="1"/>
        <v>0.6164791384007147</v>
      </c>
      <c r="R6" s="17">
        <v>0.4323586773606135</v>
      </c>
    </row>
    <row r="7" spans="1:18" ht="12.7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5" t="s">
        <v>157</v>
      </c>
      <c r="N7" s="16">
        <f t="shared" si="0"/>
        <v>3.9336475257348384</v>
      </c>
      <c r="O7" s="16">
        <v>7</v>
      </c>
      <c r="P7" s="16">
        <v>197</v>
      </c>
      <c r="Q7" s="16">
        <f t="shared" si="1"/>
        <v>2.390279615781185</v>
      </c>
      <c r="R7" s="17">
        <v>0.12209178890400496</v>
      </c>
    </row>
    <row r="8" spans="1:18" ht="12.7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274</v>
      </c>
      <c r="N8" s="16">
        <f t="shared" si="0"/>
        <v>0.2595808011906239</v>
      </c>
      <c r="O8" s="16">
        <v>2</v>
      </c>
      <c r="P8" s="16">
        <v>13</v>
      </c>
      <c r="Q8" s="16">
        <f t="shared" si="1"/>
        <v>11.669040906302902</v>
      </c>
      <c r="R8" s="17">
        <v>0.0006354876243255259</v>
      </c>
    </row>
    <row r="9" spans="1:18" ht="12.75">
      <c r="A9" s="15"/>
      <c r="B9" s="16"/>
      <c r="C9" s="16"/>
      <c r="D9" s="16"/>
      <c r="E9" s="16"/>
      <c r="F9" s="17"/>
      <c r="G9" s="15"/>
      <c r="H9" s="16"/>
      <c r="I9" s="16"/>
      <c r="J9" s="16"/>
      <c r="K9" s="16"/>
      <c r="L9" s="17"/>
      <c r="M9" s="38" t="s">
        <v>158</v>
      </c>
      <c r="N9" s="35">
        <f t="shared" si="0"/>
        <v>0.4193228326925462</v>
      </c>
      <c r="O9" s="35">
        <v>2</v>
      </c>
      <c r="P9" s="35">
        <v>21</v>
      </c>
      <c r="Q9" s="35">
        <f t="shared" si="1"/>
        <v>5.958512421571576</v>
      </c>
      <c r="R9" s="36">
        <v>0.01464639372844323</v>
      </c>
    </row>
    <row r="10" spans="1:18" ht="22.5">
      <c r="A10" s="15"/>
      <c r="B10" s="16"/>
      <c r="C10" s="16"/>
      <c r="D10" s="16"/>
      <c r="E10" s="16"/>
      <c r="F10" s="17"/>
      <c r="G10" s="15" t="s">
        <v>99</v>
      </c>
      <c r="H10" s="16">
        <f>(161/8063)*J10</f>
        <v>15.514944809624211</v>
      </c>
      <c r="I10" s="16">
        <v>20</v>
      </c>
      <c r="J10" s="16">
        <v>777</v>
      </c>
      <c r="K10" s="16">
        <f>(I10-H10)^2/H10</f>
        <v>1.2965382930810456</v>
      </c>
      <c r="L10" s="17">
        <v>0.25484651366917344</v>
      </c>
      <c r="M10" s="15" t="s">
        <v>100</v>
      </c>
      <c r="N10" s="16">
        <f t="shared" si="0"/>
        <v>2.555872504030758</v>
      </c>
      <c r="O10" s="16">
        <v>4</v>
      </c>
      <c r="P10" s="16">
        <v>128</v>
      </c>
      <c r="Q10" s="16">
        <f t="shared" si="1"/>
        <v>0.8159656717326208</v>
      </c>
      <c r="R10" s="17">
        <v>0.36636235518218796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 t="s">
        <v>101</v>
      </c>
      <c r="N11" s="16">
        <f t="shared" si="0"/>
        <v>12.699491504402829</v>
      </c>
      <c r="O11" s="16">
        <v>17</v>
      </c>
      <c r="P11" s="16">
        <v>636</v>
      </c>
      <c r="Q11" s="16">
        <f t="shared" si="1"/>
        <v>1.4563081769290973</v>
      </c>
      <c r="R11" s="17">
        <v>0.22751844306725832</v>
      </c>
    </row>
    <row r="12" spans="1:18" ht="33.7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15" t="s">
        <v>175</v>
      </c>
      <c r="N12" s="16">
        <f t="shared" si="0"/>
        <v>2.6756790276572</v>
      </c>
      <c r="O12" s="16">
        <v>4</v>
      </c>
      <c r="P12" s="16">
        <v>134</v>
      </c>
      <c r="Q12" s="16">
        <f t="shared" si="1"/>
        <v>0.6554695162082329</v>
      </c>
      <c r="R12" s="17">
        <v>0.4181639456316659</v>
      </c>
    </row>
    <row r="13" spans="1:18" ht="12.75">
      <c r="A13" s="15"/>
      <c r="B13" s="16"/>
      <c r="C13" s="16"/>
      <c r="D13" s="16"/>
      <c r="E13" s="16"/>
      <c r="F13" s="17"/>
      <c r="G13" s="38" t="s">
        <v>114</v>
      </c>
      <c r="H13" s="35">
        <f>(161/8063)*J13</f>
        <v>1.956839885898549</v>
      </c>
      <c r="I13" s="35">
        <v>6</v>
      </c>
      <c r="J13" s="35">
        <v>98</v>
      </c>
      <c r="K13" s="35">
        <f>(I13-H13)^2/H13</f>
        <v>8.353848378736679</v>
      </c>
      <c r="L13" s="36">
        <v>0.003848713165550355</v>
      </c>
      <c r="M13" s="15" t="s">
        <v>115</v>
      </c>
      <c r="N13" s="16">
        <f t="shared" si="0"/>
        <v>1.617388068956964</v>
      </c>
      <c r="O13" s="16">
        <v>4</v>
      </c>
      <c r="P13" s="16">
        <v>81</v>
      </c>
      <c r="Q13" s="16">
        <f t="shared" si="1"/>
        <v>3.509880975942625</v>
      </c>
      <c r="R13" s="17">
        <v>0.061003838076087336</v>
      </c>
    </row>
    <row r="14" spans="1:18" ht="22.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38" t="s">
        <v>179</v>
      </c>
      <c r="N14" s="35">
        <f t="shared" si="0"/>
        <v>0.4193228326925462</v>
      </c>
      <c r="O14" s="35">
        <v>2</v>
      </c>
      <c r="P14" s="35">
        <v>21</v>
      </c>
      <c r="Q14" s="35">
        <f t="shared" si="1"/>
        <v>5.958512421571576</v>
      </c>
      <c r="R14" s="36">
        <v>0.01464639372844323</v>
      </c>
    </row>
    <row r="15" spans="1:18" ht="12.75">
      <c r="A15" s="15"/>
      <c r="B15" s="16"/>
      <c r="C15" s="16"/>
      <c r="D15" s="16"/>
      <c r="E15" s="16"/>
      <c r="F15" s="17"/>
      <c r="G15" s="15" t="s">
        <v>116</v>
      </c>
      <c r="H15" s="16">
        <f>(161/8063)*J15</f>
        <v>16.91268758526603</v>
      </c>
      <c r="I15" s="16">
        <v>24</v>
      </c>
      <c r="J15" s="16">
        <v>847</v>
      </c>
      <c r="K15" s="16">
        <f>(I15-H15)^2/H15</f>
        <v>2.9699595058919868</v>
      </c>
      <c r="L15" s="17">
        <v>0.08482397765565641</v>
      </c>
      <c r="M15" s="15" t="s">
        <v>117</v>
      </c>
      <c r="N15" s="16">
        <f t="shared" si="0"/>
        <v>8.925586010169912</v>
      </c>
      <c r="O15" s="16">
        <v>11</v>
      </c>
      <c r="P15" s="16">
        <v>447</v>
      </c>
      <c r="Q15" s="16">
        <f t="shared" si="1"/>
        <v>0.48211886550638555</v>
      </c>
      <c r="R15" s="17">
        <v>0.4874641217778981</v>
      </c>
    </row>
    <row r="16" spans="1:18" ht="12.7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5" t="s">
        <v>115</v>
      </c>
      <c r="N16" s="16">
        <f t="shared" si="0"/>
        <v>1.617388068956964</v>
      </c>
      <c r="O16" s="16">
        <v>4</v>
      </c>
      <c r="P16" s="16">
        <v>81</v>
      </c>
      <c r="Q16" s="16">
        <f t="shared" si="1"/>
        <v>3.509880975942625</v>
      </c>
      <c r="R16" s="17">
        <v>0.061003838076087336</v>
      </c>
    </row>
    <row r="17" spans="1:18" ht="12.7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15" t="s">
        <v>118</v>
      </c>
      <c r="N17" s="16">
        <f t="shared" si="0"/>
        <v>2.635743519781719</v>
      </c>
      <c r="O17" s="16">
        <v>4</v>
      </c>
      <c r="P17" s="16">
        <v>132</v>
      </c>
      <c r="Q17" s="16">
        <f t="shared" si="1"/>
        <v>0.7061368945229196</v>
      </c>
      <c r="R17" s="17">
        <v>0.4007292598858264</v>
      </c>
    </row>
    <row r="18" spans="1:18" ht="22.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5" t="s">
        <v>119</v>
      </c>
      <c r="N18" s="16">
        <f t="shared" si="0"/>
        <v>3.3346149076026297</v>
      </c>
      <c r="O18" s="16">
        <v>3</v>
      </c>
      <c r="P18" s="16">
        <v>167</v>
      </c>
      <c r="Q18" s="16">
        <f t="shared" si="1"/>
        <v>0.033577231402235126</v>
      </c>
      <c r="R18" s="17">
        <v>0.8546089964287165</v>
      </c>
    </row>
    <row r="19" spans="1:18" ht="12.7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5" t="s">
        <v>105</v>
      </c>
      <c r="N19" s="16">
        <f t="shared" si="0"/>
        <v>9.644425151928564</v>
      </c>
      <c r="O19" s="16">
        <v>13</v>
      </c>
      <c r="P19" s="16">
        <v>483</v>
      </c>
      <c r="Q19" s="16">
        <f t="shared" si="1"/>
        <v>1.1675016793259099</v>
      </c>
      <c r="R19" s="17">
        <v>0.2799151734498395</v>
      </c>
    </row>
    <row r="20" spans="1:18" ht="12.7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5" t="s">
        <v>177</v>
      </c>
      <c r="N20" s="16">
        <f t="shared" si="0"/>
        <v>0.6389681260076895</v>
      </c>
      <c r="O20" s="16">
        <v>2</v>
      </c>
      <c r="P20" s="16">
        <v>32</v>
      </c>
      <c r="Q20" s="16">
        <f t="shared" si="1"/>
        <v>2.899061293709553</v>
      </c>
      <c r="R20" s="17">
        <v>0.08863115270267385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5" t="s">
        <v>120</v>
      </c>
      <c r="N21" s="16">
        <f t="shared" si="0"/>
        <v>3.1948406300384473</v>
      </c>
      <c r="O21" s="16">
        <v>2</v>
      </c>
      <c r="P21" s="16">
        <v>160</v>
      </c>
      <c r="Q21" s="16">
        <f t="shared" si="1"/>
        <v>0.44685926357882</v>
      </c>
      <c r="R21" s="17">
        <v>0.5038302256653377</v>
      </c>
    </row>
    <row r="22" spans="1:18" ht="22.5">
      <c r="A22" s="15"/>
      <c r="B22" s="16"/>
      <c r="C22" s="16"/>
      <c r="D22" s="16"/>
      <c r="E22" s="16"/>
      <c r="F22" s="17"/>
      <c r="G22" s="15" t="s">
        <v>110</v>
      </c>
      <c r="H22" s="16">
        <f>(161/8063)*J22</f>
        <v>8.885650502294432</v>
      </c>
      <c r="I22" s="16">
        <v>7</v>
      </c>
      <c r="J22" s="16">
        <v>445</v>
      </c>
      <c r="K22" s="16">
        <f>(I22-H22)^2/H22</f>
        <v>0.400159539910455</v>
      </c>
      <c r="L22" s="17">
        <v>0.5270068752807616</v>
      </c>
      <c r="M22" s="15" t="s">
        <v>111</v>
      </c>
      <c r="N22" s="16">
        <f t="shared" si="0"/>
        <v>8.68597296291703</v>
      </c>
      <c r="O22" s="16">
        <v>7</v>
      </c>
      <c r="P22" s="16">
        <v>435</v>
      </c>
      <c r="Q22" s="16">
        <f t="shared" si="1"/>
        <v>0.3272523232368688</v>
      </c>
      <c r="R22" s="17">
        <v>0.5672815167124302</v>
      </c>
    </row>
    <row r="23" spans="1:18" ht="22.5">
      <c r="A23" s="15"/>
      <c r="B23" s="16"/>
      <c r="C23" s="16"/>
      <c r="D23" s="16"/>
      <c r="E23" s="16"/>
      <c r="F23" s="17"/>
      <c r="G23" s="15" t="s">
        <v>112</v>
      </c>
      <c r="H23" s="16">
        <f>(161/8063)*J23</f>
        <v>6.569391045516557</v>
      </c>
      <c r="I23" s="16">
        <v>6</v>
      </c>
      <c r="J23" s="16">
        <v>329</v>
      </c>
      <c r="K23" s="16">
        <f>(I23-H23)^2/H23</f>
        <v>0.049351022106638116</v>
      </c>
      <c r="L23" s="17">
        <v>0.8241964158279235</v>
      </c>
      <c r="M23" s="15" t="s">
        <v>113</v>
      </c>
      <c r="N23" s="16">
        <f t="shared" si="0"/>
        <v>6.529455537641077</v>
      </c>
      <c r="O23" s="16">
        <v>6</v>
      </c>
      <c r="P23" s="16">
        <v>327</v>
      </c>
      <c r="Q23" s="16">
        <f t="shared" si="1"/>
        <v>0.04293208901152505</v>
      </c>
      <c r="R23" s="17">
        <v>0.8358531980713313</v>
      </c>
    </row>
    <row r="24" spans="1:18" ht="12.75">
      <c r="A24" s="15"/>
      <c r="B24" s="16"/>
      <c r="C24" s="16"/>
      <c r="D24" s="16"/>
      <c r="E24" s="16"/>
      <c r="F24" s="17"/>
      <c r="G24" s="15" t="s">
        <v>103</v>
      </c>
      <c r="H24" s="16">
        <f>(161/8063)*J24</f>
        <v>15.734590102939354</v>
      </c>
      <c r="I24" s="16">
        <v>18</v>
      </c>
      <c r="J24" s="16">
        <v>788</v>
      </c>
      <c r="K24" s="16">
        <f>(I24-H24)^2/H24</f>
        <v>0.32616559873025297</v>
      </c>
      <c r="L24" s="17">
        <v>0.5679256934532083</v>
      </c>
      <c r="M24" s="15" t="s">
        <v>104</v>
      </c>
      <c r="N24" s="16">
        <f t="shared" si="0"/>
        <v>4.452809128116086</v>
      </c>
      <c r="O24" s="16">
        <v>5</v>
      </c>
      <c r="P24" s="16">
        <v>223</v>
      </c>
      <c r="Q24" s="16">
        <f t="shared" si="1"/>
        <v>0.06724246237784663</v>
      </c>
      <c r="R24" s="17">
        <v>0.7953948952387397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5" t="s">
        <v>105</v>
      </c>
      <c r="N25" s="16">
        <f t="shared" si="0"/>
        <v>9.644425151928564</v>
      </c>
      <c r="O25" s="16">
        <v>13</v>
      </c>
      <c r="P25" s="16">
        <v>483</v>
      </c>
      <c r="Q25" s="16">
        <f t="shared" si="1"/>
        <v>1.1675016793259099</v>
      </c>
      <c r="R25" s="17">
        <v>0.2799151734498395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106</v>
      </c>
      <c r="N26" s="16">
        <f t="shared" si="0"/>
        <v>2.635743519781719</v>
      </c>
      <c r="O26" s="16">
        <v>4</v>
      </c>
      <c r="P26" s="16">
        <v>132</v>
      </c>
      <c r="Q26" s="16">
        <f t="shared" si="1"/>
        <v>0.7061368945229196</v>
      </c>
      <c r="R26" s="17">
        <v>0.4007292598858264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5" t="s">
        <v>107</v>
      </c>
      <c r="N27" s="16">
        <f t="shared" si="0"/>
        <v>2.8154533052213817</v>
      </c>
      <c r="O27" s="16">
        <v>3</v>
      </c>
      <c r="P27" s="16">
        <v>141</v>
      </c>
      <c r="Q27" s="16">
        <f t="shared" si="1"/>
        <v>0.012096624898928852</v>
      </c>
      <c r="R27" s="17">
        <v>0.9124215422185472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183</v>
      </c>
      <c r="N28" s="16">
        <f t="shared" si="0"/>
        <v>1.4975815453305221</v>
      </c>
      <c r="O28" s="16">
        <v>3</v>
      </c>
      <c r="P28" s="16">
        <v>75</v>
      </c>
      <c r="Q28" s="16">
        <f t="shared" si="1"/>
        <v>1.507270986324311</v>
      </c>
      <c r="R28" s="17">
        <v>0.21955598240001095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5" t="s">
        <v>108</v>
      </c>
      <c r="N29" s="16">
        <f t="shared" si="0"/>
        <v>1.9169043780230686</v>
      </c>
      <c r="O29" s="16">
        <v>3</v>
      </c>
      <c r="P29" s="16">
        <v>96</v>
      </c>
      <c r="Q29" s="16">
        <f t="shared" si="1"/>
        <v>0.6119742537994655</v>
      </c>
      <c r="R29" s="17">
        <v>0.43404543553152586</v>
      </c>
    </row>
    <row r="30" spans="1:18" ht="12.75">
      <c r="A30" s="15"/>
      <c r="B30" s="16"/>
      <c r="C30" s="16"/>
      <c r="D30" s="16"/>
      <c r="E30" s="16"/>
      <c r="F30" s="17"/>
      <c r="G30" s="15" t="s">
        <v>127</v>
      </c>
      <c r="H30" s="16">
        <f>(161/8063)*J30</f>
        <v>3.1948406300384473</v>
      </c>
      <c r="I30" s="16">
        <v>2</v>
      </c>
      <c r="J30" s="16">
        <v>160</v>
      </c>
      <c r="K30" s="16">
        <f>(I30-H30)^2/H30</f>
        <v>0.44685926357882</v>
      </c>
      <c r="L30" s="17">
        <v>0.5038302256653377</v>
      </c>
      <c r="M30" s="15" t="s">
        <v>120</v>
      </c>
      <c r="N30" s="16">
        <f t="shared" si="0"/>
        <v>3.1948406300384473</v>
      </c>
      <c r="O30" s="16">
        <v>2</v>
      </c>
      <c r="P30" s="16">
        <v>160</v>
      </c>
      <c r="Q30" s="16">
        <f t="shared" si="1"/>
        <v>0.44685926357882</v>
      </c>
      <c r="R30" s="17">
        <v>0.5038302256653377</v>
      </c>
    </row>
    <row r="31" spans="1:18" ht="22.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5" t="s">
        <v>128</v>
      </c>
      <c r="N31" s="16">
        <f t="shared" si="0"/>
        <v>3.1349373682252266</v>
      </c>
      <c r="O31" s="16">
        <v>2</v>
      </c>
      <c r="P31" s="16">
        <v>157</v>
      </c>
      <c r="Q31" s="16">
        <f t="shared" si="1"/>
        <v>0.41087992469949164</v>
      </c>
      <c r="R31" s="17">
        <v>0.5215232277639995</v>
      </c>
    </row>
    <row r="32" spans="1:18" ht="22.5">
      <c r="A32" s="15"/>
      <c r="B32" s="16"/>
      <c r="C32" s="16"/>
      <c r="D32" s="16"/>
      <c r="E32" s="16"/>
      <c r="F32" s="17"/>
      <c r="G32" s="15" t="s">
        <v>121</v>
      </c>
      <c r="H32" s="16">
        <f>(161/8063)*J32</f>
        <v>8.486295423539627</v>
      </c>
      <c r="I32" s="16">
        <v>11</v>
      </c>
      <c r="J32" s="16">
        <v>425</v>
      </c>
      <c r="K32" s="16">
        <f>(I32-H32)^2/H32</f>
        <v>0.7445782149170452</v>
      </c>
      <c r="L32" s="17">
        <v>0.38819824789960333</v>
      </c>
      <c r="M32" s="15" t="s">
        <v>122</v>
      </c>
      <c r="N32" s="16">
        <f t="shared" si="0"/>
        <v>4.752325437182191</v>
      </c>
      <c r="O32" s="16">
        <v>4</v>
      </c>
      <c r="P32" s="16">
        <v>238</v>
      </c>
      <c r="Q32" s="16">
        <f t="shared" si="1"/>
        <v>0.11909823325714214</v>
      </c>
      <c r="R32" s="17">
        <v>0.7300145938404882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5" t="s">
        <v>118</v>
      </c>
      <c r="N33" s="16">
        <f t="shared" si="0"/>
        <v>2.635743519781719</v>
      </c>
      <c r="O33" s="16">
        <v>4</v>
      </c>
      <c r="P33" s="16">
        <v>132</v>
      </c>
      <c r="Q33" s="16">
        <f t="shared" si="1"/>
        <v>0.7061368945229196</v>
      </c>
      <c r="R33" s="17">
        <v>0.4007292598858264</v>
      </c>
    </row>
    <row r="34" spans="1:18" ht="22.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38" t="s">
        <v>123</v>
      </c>
      <c r="N34" s="35">
        <f t="shared" si="0"/>
        <v>2.9352598288478235</v>
      </c>
      <c r="O34" s="35">
        <v>7</v>
      </c>
      <c r="P34" s="35">
        <v>147</v>
      </c>
      <c r="Q34" s="35">
        <f t="shared" si="1"/>
        <v>5.628841609386124</v>
      </c>
      <c r="R34" s="36">
        <v>0.01766730278840256</v>
      </c>
    </row>
    <row r="35" spans="1:18" ht="22.5">
      <c r="A35" s="15"/>
      <c r="B35" s="16"/>
      <c r="C35" s="16"/>
      <c r="D35" s="16"/>
      <c r="E35" s="16"/>
      <c r="F35" s="17"/>
      <c r="G35" s="15" t="s">
        <v>129</v>
      </c>
      <c r="H35" s="16">
        <f>(161/8063)*J35</f>
        <v>6.329777998263674</v>
      </c>
      <c r="I35" s="16">
        <v>9</v>
      </c>
      <c r="J35" s="16">
        <v>317</v>
      </c>
      <c r="K35" s="16">
        <f>(I35-H35)^2/H35</f>
        <v>1.1264353253009203</v>
      </c>
      <c r="L35" s="17">
        <v>0.2885369696906801</v>
      </c>
      <c r="M35" s="15" t="s">
        <v>130</v>
      </c>
      <c r="N35" s="16">
        <f t="shared" si="0"/>
        <v>3.1748728761007072</v>
      </c>
      <c r="O35" s="16">
        <v>4</v>
      </c>
      <c r="P35" s="16">
        <v>159</v>
      </c>
      <c r="Q35" s="16">
        <f t="shared" si="1"/>
        <v>0.21444473437642064</v>
      </c>
      <c r="R35" s="17">
        <v>0.6433057500807206</v>
      </c>
    </row>
    <row r="36" spans="1:18" ht="12.7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15" t="s">
        <v>131</v>
      </c>
      <c r="N36" s="16">
        <f t="shared" si="0"/>
        <v>3.973583033610319</v>
      </c>
      <c r="O36" s="16">
        <v>5</v>
      </c>
      <c r="P36" s="16">
        <v>199</v>
      </c>
      <c r="Q36" s="16">
        <f t="shared" si="1"/>
        <v>0.26513395592374905</v>
      </c>
      <c r="R36" s="17">
        <v>0.6066147943920841</v>
      </c>
    </row>
    <row r="37" spans="1:18" ht="22.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38" t="s">
        <v>123</v>
      </c>
      <c r="N37" s="35">
        <f t="shared" si="0"/>
        <v>2.9352598288478235</v>
      </c>
      <c r="O37" s="35">
        <v>7</v>
      </c>
      <c r="P37" s="35">
        <v>147</v>
      </c>
      <c r="Q37" s="35">
        <f t="shared" si="1"/>
        <v>5.628841609386124</v>
      </c>
      <c r="R37" s="36">
        <v>0.01766730278840256</v>
      </c>
    </row>
    <row r="38" spans="1:18" ht="12.75">
      <c r="A38" s="15"/>
      <c r="B38" s="16"/>
      <c r="C38" s="16"/>
      <c r="D38" s="16"/>
      <c r="E38" s="16"/>
      <c r="F38" s="17"/>
      <c r="G38" s="15" t="s">
        <v>124</v>
      </c>
      <c r="H38" s="16">
        <f>(161/8063)*J38</f>
        <v>2.9152920749100835</v>
      </c>
      <c r="I38" s="16">
        <v>6</v>
      </c>
      <c r="J38" s="16">
        <v>146</v>
      </c>
      <c r="K38" s="16">
        <f>(I38-H38)^2/H38</f>
        <v>3.263969008458963</v>
      </c>
      <c r="L38" s="17">
        <v>0.07081752520992868</v>
      </c>
      <c r="M38" s="15" t="s">
        <v>126</v>
      </c>
      <c r="N38" s="16">
        <f t="shared" si="0"/>
        <v>0.6988713878209104</v>
      </c>
      <c r="O38" s="16">
        <v>2</v>
      </c>
      <c r="P38" s="16">
        <v>35</v>
      </c>
      <c r="Q38" s="16">
        <f t="shared" si="1"/>
        <v>2.4223851411483275</v>
      </c>
      <c r="R38" s="17">
        <v>0.1196126860096065</v>
      </c>
    </row>
    <row r="39" spans="1:18" ht="12.7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38" t="s">
        <v>125</v>
      </c>
      <c r="N39" s="35">
        <f t="shared" si="0"/>
        <v>2.356194964653355</v>
      </c>
      <c r="O39" s="35">
        <v>6</v>
      </c>
      <c r="P39" s="35">
        <v>118</v>
      </c>
      <c r="Q39" s="35">
        <f t="shared" si="1"/>
        <v>5.6350664248070546</v>
      </c>
      <c r="R39" s="36">
        <v>0.01760467832574908</v>
      </c>
    </row>
    <row r="40" spans="1:18" ht="12.75">
      <c r="A40" s="15"/>
      <c r="B40" s="16"/>
      <c r="C40" s="16"/>
      <c r="D40" s="16"/>
      <c r="E40" s="16"/>
      <c r="F40" s="17"/>
      <c r="G40" s="15" t="s">
        <v>181</v>
      </c>
      <c r="H40" s="16">
        <f>(161/8063)*J40</f>
        <v>1.4177105295795611</v>
      </c>
      <c r="I40" s="16">
        <v>3</v>
      </c>
      <c r="J40" s="16">
        <v>71</v>
      </c>
      <c r="K40" s="16">
        <f>(I40-H40)^2/H40</f>
        <v>1.7659740235870838</v>
      </c>
      <c r="L40" s="17">
        <v>0.1838811110862405</v>
      </c>
      <c r="M40" s="15" t="s">
        <v>169</v>
      </c>
      <c r="N40" s="16"/>
      <c r="O40" s="16"/>
      <c r="P40" s="16"/>
      <c r="Q40" s="16"/>
      <c r="R40" s="17"/>
    </row>
    <row r="41" spans="1:18" ht="12.75">
      <c r="A41" s="15"/>
      <c r="B41" s="16"/>
      <c r="C41" s="16"/>
      <c r="D41" s="16"/>
      <c r="E41" s="16"/>
      <c r="F41" s="17"/>
      <c r="G41" s="15" t="s">
        <v>184</v>
      </c>
      <c r="H41" s="16">
        <f>(161/8063)*J41</f>
        <v>1.9368721319608087</v>
      </c>
      <c r="I41" s="16">
        <v>2</v>
      </c>
      <c r="J41" s="16">
        <v>97</v>
      </c>
      <c r="K41" s="16">
        <f>(I41-H41)^2/H41</f>
        <v>0.0020575068727635517</v>
      </c>
      <c r="L41" s="17">
        <v>0.9638205620897399</v>
      </c>
      <c r="M41" s="15" t="s">
        <v>169</v>
      </c>
      <c r="N41" s="16"/>
      <c r="O41" s="16"/>
      <c r="P41" s="16"/>
      <c r="Q41" s="16"/>
      <c r="R41" s="17"/>
    </row>
    <row r="42" spans="1:18" ht="12.75">
      <c r="A42" s="15"/>
      <c r="B42" s="16"/>
      <c r="C42" s="16"/>
      <c r="D42" s="16"/>
      <c r="E42" s="16"/>
      <c r="F42" s="17"/>
      <c r="G42" s="15" t="s">
        <v>275</v>
      </c>
      <c r="H42" s="16">
        <f>(161/8063)*J42</f>
        <v>1.0383232047624955</v>
      </c>
      <c r="I42" s="16">
        <v>2</v>
      </c>
      <c r="J42" s="16">
        <v>52</v>
      </c>
      <c r="K42" s="16">
        <f>(I42-H42)^2/H42</f>
        <v>0.8906882310405647</v>
      </c>
      <c r="L42" s="17">
        <v>0.34529087198157893</v>
      </c>
      <c r="M42" s="15" t="s">
        <v>169</v>
      </c>
      <c r="N42" s="16"/>
      <c r="O42" s="16"/>
      <c r="P42" s="16"/>
      <c r="Q42" s="16"/>
      <c r="R42" s="17"/>
    </row>
    <row r="43" spans="1:18" ht="12.75">
      <c r="A43" s="15"/>
      <c r="B43" s="16"/>
      <c r="C43" s="16"/>
      <c r="D43" s="16"/>
      <c r="E43" s="16"/>
      <c r="F43" s="17"/>
      <c r="G43" s="15" t="s">
        <v>134</v>
      </c>
      <c r="H43" s="16">
        <f>(161/8063)*J43</f>
        <v>9.44474761255116</v>
      </c>
      <c r="I43" s="16">
        <v>15</v>
      </c>
      <c r="J43" s="16">
        <v>473</v>
      </c>
      <c r="K43" s="16">
        <f>(I43-H43)^2/H43</f>
        <v>3.2675123099366865</v>
      </c>
      <c r="L43" s="17">
        <v>0.07066470495411925</v>
      </c>
      <c r="M43" s="15" t="s">
        <v>135</v>
      </c>
      <c r="N43" s="16">
        <f t="shared" si="0"/>
        <v>4.772293191119931</v>
      </c>
      <c r="O43" s="16">
        <v>6</v>
      </c>
      <c r="P43" s="16">
        <v>239</v>
      </c>
      <c r="Q43" s="16">
        <f t="shared" si="1"/>
        <v>0.315836422492887</v>
      </c>
      <c r="R43" s="17">
        <v>0.5741206126456806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5" t="s">
        <v>136</v>
      </c>
      <c r="N44" s="16">
        <f t="shared" si="0"/>
        <v>4.772293191119931</v>
      </c>
      <c r="O44" s="16">
        <v>6</v>
      </c>
      <c r="P44" s="16">
        <v>239</v>
      </c>
      <c r="Q44" s="16">
        <f t="shared" si="1"/>
        <v>0.315836422492887</v>
      </c>
      <c r="R44" s="17">
        <v>0.5741206126456806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5" t="s">
        <v>137</v>
      </c>
      <c r="N45" s="16">
        <f t="shared" si="0"/>
        <v>1.0383232047624955</v>
      </c>
      <c r="O45" s="16">
        <v>2</v>
      </c>
      <c r="P45" s="16">
        <v>52</v>
      </c>
      <c r="Q45" s="16">
        <f t="shared" si="1"/>
        <v>0.8906882310405647</v>
      </c>
      <c r="R45" s="17">
        <v>0.34529087198157893</v>
      </c>
    </row>
    <row r="46" spans="1:18" ht="23.25" thickBot="1">
      <c r="A46" s="19"/>
      <c r="B46" s="20"/>
      <c r="C46" s="20"/>
      <c r="D46" s="20"/>
      <c r="E46" s="20"/>
      <c r="F46" s="21"/>
      <c r="G46" s="19" t="s">
        <v>45</v>
      </c>
      <c r="H46" s="20">
        <f>(161/8063)*J46</f>
        <v>2.0566786555872505</v>
      </c>
      <c r="I46" s="20">
        <v>3</v>
      </c>
      <c r="J46" s="20">
        <v>103</v>
      </c>
      <c r="K46" s="20">
        <f>(I46-H46)^2/H46</f>
        <v>0.4326661126215625</v>
      </c>
      <c r="L46" s="21">
        <v>0.5106836187109987</v>
      </c>
      <c r="M46" s="19" t="s">
        <v>276</v>
      </c>
      <c r="N46" s="20">
        <f t="shared" si="0"/>
        <v>0.6789036338831701</v>
      </c>
      <c r="O46" s="20">
        <v>2</v>
      </c>
      <c r="P46" s="20">
        <v>34</v>
      </c>
      <c r="Q46" s="20">
        <f t="shared" si="1"/>
        <v>2.5707560270143355</v>
      </c>
      <c r="R46" s="21">
        <v>0.10885569653734462</v>
      </c>
    </row>
    <row r="47" spans="1:18" ht="13.5" thickBot="1">
      <c r="A47" s="40" t="s">
        <v>185</v>
      </c>
      <c r="B47" s="41">
        <f>(161/8063)*D47</f>
        <v>2.1165819174004716</v>
      </c>
      <c r="C47" s="41">
        <v>4</v>
      </c>
      <c r="D47" s="41">
        <v>106</v>
      </c>
      <c r="E47" s="41">
        <f>(C47-B47)^2/B47</f>
        <v>1.6759397048140412</v>
      </c>
      <c r="F47" s="42">
        <v>0.19546484499303318</v>
      </c>
      <c r="G47" s="40" t="s">
        <v>275</v>
      </c>
      <c r="H47" s="41">
        <f>(161/8063)*J47</f>
        <v>1.0383232047624955</v>
      </c>
      <c r="I47" s="41">
        <v>2</v>
      </c>
      <c r="J47" s="41">
        <v>52</v>
      </c>
      <c r="K47" s="41">
        <f>(I47-H47)^2/H47</f>
        <v>0.8906882310405647</v>
      </c>
      <c r="L47" s="42">
        <v>0.34529087198157893</v>
      </c>
      <c r="M47" s="40" t="s">
        <v>169</v>
      </c>
      <c r="N47" s="41"/>
      <c r="O47" s="41"/>
      <c r="P47" s="41"/>
      <c r="Q47" s="41"/>
      <c r="R47" s="42"/>
    </row>
    <row r="48" spans="1:18" ht="22.5">
      <c r="A48" s="44" t="s">
        <v>10</v>
      </c>
      <c r="B48" s="29">
        <f>(161/8063)*D48</f>
        <v>22.82314275083716</v>
      </c>
      <c r="C48" s="29">
        <v>34</v>
      </c>
      <c r="D48" s="29">
        <v>1143</v>
      </c>
      <c r="E48" s="29">
        <f>(C48-B48)^2/B48</f>
        <v>5.473485371053105</v>
      </c>
      <c r="F48" s="30">
        <v>0.019307084602501967</v>
      </c>
      <c r="G48" s="11" t="s">
        <v>11</v>
      </c>
      <c r="H48" s="12">
        <f>(161/8063)*J48</f>
        <v>7.607714250279053</v>
      </c>
      <c r="I48" s="12">
        <v>11</v>
      </c>
      <c r="J48" s="12">
        <v>381</v>
      </c>
      <c r="K48" s="12">
        <f>(I48-H48)^2/H48</f>
        <v>1.5126228758312925</v>
      </c>
      <c r="L48" s="13">
        <v>0.2187392946071145</v>
      </c>
      <c r="M48" s="44" t="s">
        <v>12</v>
      </c>
      <c r="N48" s="29">
        <f t="shared" si="0"/>
        <v>5.111745008061516</v>
      </c>
      <c r="O48" s="29">
        <v>11</v>
      </c>
      <c r="P48" s="29">
        <v>256</v>
      </c>
      <c r="Q48" s="29">
        <f t="shared" si="1"/>
        <v>6.782722298434185</v>
      </c>
      <c r="R48" s="30">
        <v>0.009204440394508517</v>
      </c>
    </row>
    <row r="49" spans="1:18" ht="22.5">
      <c r="A49" s="15"/>
      <c r="B49" s="16"/>
      <c r="C49" s="16"/>
      <c r="D49" s="16"/>
      <c r="E49" s="16"/>
      <c r="F49" s="17"/>
      <c r="G49" s="15" t="s">
        <v>20</v>
      </c>
      <c r="H49" s="16">
        <f>(161/8063)*J49</f>
        <v>2.955227582785564</v>
      </c>
      <c r="I49" s="16">
        <v>5</v>
      </c>
      <c r="J49" s="16">
        <v>148</v>
      </c>
      <c r="K49" s="16">
        <f>(I49-H49)^2/H49</f>
        <v>1.4148129445448379</v>
      </c>
      <c r="L49" s="17">
        <v>0.23425905726842067</v>
      </c>
      <c r="M49" s="38" t="s">
        <v>277</v>
      </c>
      <c r="N49" s="35">
        <f t="shared" si="0"/>
        <v>0.45925834056802683</v>
      </c>
      <c r="O49" s="35">
        <v>2</v>
      </c>
      <c r="P49" s="35">
        <v>23</v>
      </c>
      <c r="Q49" s="35">
        <f t="shared" si="1"/>
        <v>5.16895318258801</v>
      </c>
      <c r="R49" s="36">
        <v>0.02299406815712668</v>
      </c>
    </row>
    <row r="50" spans="1:18" ht="22.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 t="s">
        <v>21</v>
      </c>
      <c r="N50" s="16">
        <f t="shared" si="0"/>
        <v>2.5159369961552773</v>
      </c>
      <c r="O50" s="16">
        <v>3</v>
      </c>
      <c r="P50" s="16">
        <v>126</v>
      </c>
      <c r="Q50" s="16">
        <f t="shared" si="1"/>
        <v>0.09313309198491335</v>
      </c>
      <c r="R50" s="17">
        <v>0.7602312355860756</v>
      </c>
    </row>
    <row r="51" spans="1:18" ht="22.5">
      <c r="A51" s="15"/>
      <c r="B51" s="16"/>
      <c r="C51" s="16"/>
      <c r="D51" s="16"/>
      <c r="E51" s="16"/>
      <c r="F51" s="17"/>
      <c r="G51" s="15" t="s">
        <v>22</v>
      </c>
      <c r="H51" s="16">
        <f>(161/8063)*J51</f>
        <v>7.168423663648767</v>
      </c>
      <c r="I51" s="16">
        <v>11</v>
      </c>
      <c r="J51" s="16">
        <v>359</v>
      </c>
      <c r="K51" s="16">
        <f>(I51-H51)^2/H51</f>
        <v>2.0480063553908363</v>
      </c>
      <c r="L51" s="17">
        <v>0.15240564768583909</v>
      </c>
      <c r="M51" s="38" t="s">
        <v>171</v>
      </c>
      <c r="N51" s="35">
        <f t="shared" si="0"/>
        <v>0.3793873248170656</v>
      </c>
      <c r="O51" s="35">
        <v>3</v>
      </c>
      <c r="P51" s="35">
        <v>19</v>
      </c>
      <c r="Q51" s="35">
        <f t="shared" si="1"/>
        <v>18.10184564452939</v>
      </c>
      <c r="R51" s="36">
        <v>2.0939836325784E-05</v>
      </c>
    </row>
    <row r="52" spans="1:18" ht="22.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15" t="s">
        <v>21</v>
      </c>
      <c r="N52" s="16">
        <f t="shared" si="0"/>
        <v>2.5159369961552773</v>
      </c>
      <c r="O52" s="16">
        <v>3</v>
      </c>
      <c r="P52" s="16">
        <v>126</v>
      </c>
      <c r="Q52" s="16">
        <f t="shared" si="1"/>
        <v>0.09313309198491335</v>
      </c>
      <c r="R52" s="17">
        <v>0.7602312355860756</v>
      </c>
    </row>
    <row r="53" spans="1:18" ht="22.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5" t="s">
        <v>23</v>
      </c>
      <c r="N53" s="16">
        <f t="shared" si="0"/>
        <v>2.1764851792136923</v>
      </c>
      <c r="O53" s="16">
        <v>4</v>
      </c>
      <c r="P53" s="16">
        <v>109</v>
      </c>
      <c r="Q53" s="16">
        <f t="shared" si="1"/>
        <v>1.527787247707623</v>
      </c>
      <c r="R53" s="17">
        <v>0.21644484336705638</v>
      </c>
    </row>
    <row r="54" spans="1:18" ht="12.75">
      <c r="A54" s="15"/>
      <c r="B54" s="16"/>
      <c r="C54" s="16"/>
      <c r="D54" s="16"/>
      <c r="E54" s="16"/>
      <c r="F54" s="17"/>
      <c r="G54" s="38" t="s">
        <v>24</v>
      </c>
      <c r="H54" s="35">
        <f>(161/8063)*J54</f>
        <v>11.002232419694904</v>
      </c>
      <c r="I54" s="35">
        <v>27</v>
      </c>
      <c r="J54" s="35">
        <v>551</v>
      </c>
      <c r="K54" s="35">
        <f>(I54-H54)^2/H54</f>
        <v>23.261512554063803</v>
      </c>
      <c r="L54" s="36">
        <v>1.4140147522878621E-06</v>
      </c>
      <c r="M54" s="38" t="s">
        <v>25</v>
      </c>
      <c r="N54" s="35">
        <f t="shared" si="0"/>
        <v>10.76261937244202</v>
      </c>
      <c r="O54" s="35">
        <v>26</v>
      </c>
      <c r="P54" s="35">
        <v>539</v>
      </c>
      <c r="Q54" s="35">
        <f t="shared" si="1"/>
        <v>21.57260796415199</v>
      </c>
      <c r="R54" s="36">
        <v>3.406828956720176E-06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19</v>
      </c>
      <c r="N55" s="16">
        <f t="shared" si="0"/>
        <v>2.7954855512836416</v>
      </c>
      <c r="O55" s="16">
        <v>6</v>
      </c>
      <c r="P55" s="16">
        <v>140</v>
      </c>
      <c r="Q55" s="16">
        <f t="shared" si="1"/>
        <v>3.6733914962703307</v>
      </c>
      <c r="R55" s="17">
        <v>0.05528757610931945</v>
      </c>
    </row>
    <row r="56" spans="1:18" ht="23.25" thickBot="1">
      <c r="A56" s="19"/>
      <c r="B56" s="20"/>
      <c r="C56" s="20"/>
      <c r="D56" s="20"/>
      <c r="E56" s="20"/>
      <c r="F56" s="21"/>
      <c r="G56" s="19" t="s">
        <v>17</v>
      </c>
      <c r="H56" s="20">
        <f>(161/8063)*J56</f>
        <v>4.852164206870892</v>
      </c>
      <c r="I56" s="20">
        <v>7</v>
      </c>
      <c r="J56" s="20">
        <v>243</v>
      </c>
      <c r="K56" s="20">
        <f>(I56-H56)^2/H56</f>
        <v>0.9507507160854198</v>
      </c>
      <c r="L56" s="21">
        <v>0.32952828261568823</v>
      </c>
      <c r="M56" s="19" t="s">
        <v>19</v>
      </c>
      <c r="N56" s="20">
        <f t="shared" si="0"/>
        <v>2.7954855512836416</v>
      </c>
      <c r="O56" s="20">
        <v>6</v>
      </c>
      <c r="P56" s="20">
        <v>140</v>
      </c>
      <c r="Q56" s="20">
        <f t="shared" si="1"/>
        <v>3.6733914962703307</v>
      </c>
      <c r="R56" s="21">
        <v>0.05528757610931945</v>
      </c>
    </row>
    <row r="57" spans="1:18" ht="12.75">
      <c r="A57" s="11" t="s">
        <v>160</v>
      </c>
      <c r="B57" s="12">
        <f>(161/8063)*D57</f>
        <v>149.0992186531068</v>
      </c>
      <c r="C57" s="12">
        <v>147</v>
      </c>
      <c r="D57" s="12">
        <v>7467</v>
      </c>
      <c r="E57" s="12">
        <f>(C57-B57)^2/B57</f>
        <v>0.029555613995564403</v>
      </c>
      <c r="F57" s="13">
        <v>0.8635024176918586</v>
      </c>
      <c r="G57" s="11" t="s">
        <v>81</v>
      </c>
      <c r="H57" s="12">
        <f>(161/8063)*J57</f>
        <v>46.644673198561335</v>
      </c>
      <c r="I57" s="12">
        <v>49</v>
      </c>
      <c r="J57" s="12">
        <v>2336</v>
      </c>
      <c r="K57" s="12">
        <f>(I57-H57)^2/H57</f>
        <v>0.11893243024685601</v>
      </c>
      <c r="L57" s="13">
        <v>0.7301952518298829</v>
      </c>
      <c r="M57" s="11" t="s">
        <v>82</v>
      </c>
      <c r="N57" s="12">
        <f t="shared" si="0"/>
        <v>7.008681632146844</v>
      </c>
      <c r="O57" s="12">
        <v>10</v>
      </c>
      <c r="P57" s="12">
        <v>351</v>
      </c>
      <c r="Q57" s="12">
        <f t="shared" si="1"/>
        <v>1.2767002479915455</v>
      </c>
      <c r="R57" s="13">
        <v>0.2585134710359295</v>
      </c>
    </row>
    <row r="58" spans="1:18" ht="12.7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5" t="s">
        <v>84</v>
      </c>
      <c r="N58" s="16">
        <f t="shared" si="0"/>
        <v>45.10715614535533</v>
      </c>
      <c r="O58" s="16">
        <v>48</v>
      </c>
      <c r="P58" s="16">
        <v>2259</v>
      </c>
      <c r="Q58" s="16">
        <f t="shared" si="1"/>
        <v>0.18552589616574888</v>
      </c>
      <c r="R58" s="17">
        <v>0.666666759826031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5" t="s">
        <v>83</v>
      </c>
      <c r="N59" s="16">
        <f t="shared" si="0"/>
        <v>13.817685724916284</v>
      </c>
      <c r="O59" s="16">
        <v>11</v>
      </c>
      <c r="P59" s="16">
        <v>692</v>
      </c>
      <c r="Q59" s="16">
        <f t="shared" si="1"/>
        <v>0.574579057770914</v>
      </c>
      <c r="R59" s="17">
        <v>0.4484450365443593</v>
      </c>
    </row>
    <row r="60" spans="1:18" ht="12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 t="s">
        <v>85</v>
      </c>
      <c r="N60" s="16">
        <f t="shared" si="0"/>
        <v>12.320104179585764</v>
      </c>
      <c r="O60" s="16">
        <v>11</v>
      </c>
      <c r="P60" s="16">
        <v>617</v>
      </c>
      <c r="Q60" s="16">
        <f t="shared" si="1"/>
        <v>0.14144970038868585</v>
      </c>
      <c r="R60" s="17">
        <v>0.7068440466641142</v>
      </c>
    </row>
    <row r="61" spans="1:18" ht="22.5">
      <c r="A61" s="15"/>
      <c r="B61" s="16"/>
      <c r="C61" s="16"/>
      <c r="D61" s="16"/>
      <c r="E61" s="16"/>
      <c r="F61" s="17"/>
      <c r="G61" s="15" t="s">
        <v>91</v>
      </c>
      <c r="H61" s="16">
        <f>(161/8063)*J61</f>
        <v>21.145851420066975</v>
      </c>
      <c r="I61" s="16">
        <v>17</v>
      </c>
      <c r="J61" s="16">
        <v>1059</v>
      </c>
      <c r="K61" s="16">
        <f>(I61-H61)^2/H61</f>
        <v>0.8128348041337423</v>
      </c>
      <c r="L61" s="17">
        <v>0.3672834651175708</v>
      </c>
      <c r="M61" s="15" t="s">
        <v>92</v>
      </c>
      <c r="N61" s="16">
        <f t="shared" si="0"/>
        <v>14.915912191492001</v>
      </c>
      <c r="O61" s="16">
        <v>8</v>
      </c>
      <c r="P61" s="16">
        <v>747</v>
      </c>
      <c r="Q61" s="16">
        <f t="shared" si="1"/>
        <v>3.206632006570119</v>
      </c>
      <c r="R61" s="17">
        <v>0.07334030577481487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5" t="s">
        <v>94</v>
      </c>
      <c r="N62" s="16">
        <f t="shared" si="0"/>
        <v>2.4959692422175372</v>
      </c>
      <c r="O62" s="16">
        <v>4</v>
      </c>
      <c r="P62" s="16">
        <v>125</v>
      </c>
      <c r="Q62" s="16">
        <f t="shared" si="1"/>
        <v>0.9063046459442444</v>
      </c>
      <c r="R62" s="17">
        <v>0.3410968098113115</v>
      </c>
    </row>
    <row r="63" spans="1:18" ht="12.7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93</v>
      </c>
      <c r="N63" s="16">
        <f t="shared" si="0"/>
        <v>2.1165819174004716</v>
      </c>
      <c r="O63" s="16">
        <v>3</v>
      </c>
      <c r="P63" s="16">
        <v>106</v>
      </c>
      <c r="Q63" s="16">
        <f t="shared" si="1"/>
        <v>0.36872067282060456</v>
      </c>
      <c r="R63" s="17">
        <v>0.5437024380609718</v>
      </c>
    </row>
    <row r="64" spans="1:18" ht="12.75">
      <c r="A64" s="15"/>
      <c r="B64" s="16"/>
      <c r="C64" s="16"/>
      <c r="D64" s="16"/>
      <c r="E64" s="16"/>
      <c r="F64" s="17"/>
      <c r="G64" s="15" t="s">
        <v>79</v>
      </c>
      <c r="H64" s="16">
        <f>(161/8063)*J64</f>
        <v>7.188391417586507</v>
      </c>
      <c r="I64" s="16">
        <v>9</v>
      </c>
      <c r="J64" s="16">
        <v>360</v>
      </c>
      <c r="K64" s="16">
        <f>(I64-H64)^2/H64</f>
        <v>0.4565591194498599</v>
      </c>
      <c r="L64" s="17">
        <v>0.4992364793489802</v>
      </c>
      <c r="M64" s="15" t="s">
        <v>80</v>
      </c>
      <c r="N64" s="16">
        <f t="shared" si="0"/>
        <v>1.6972590847079252</v>
      </c>
      <c r="O64" s="16">
        <v>2</v>
      </c>
      <c r="P64" s="16">
        <v>85</v>
      </c>
      <c r="Q64" s="16">
        <f t="shared" si="1"/>
        <v>0.05400004196039126</v>
      </c>
      <c r="R64" s="17">
        <v>0.8162435873286591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53</v>
      </c>
      <c r="N65" s="16">
        <f t="shared" si="0"/>
        <v>6.190003720699492</v>
      </c>
      <c r="O65" s="16">
        <v>8</v>
      </c>
      <c r="P65" s="16">
        <v>310</v>
      </c>
      <c r="Q65" s="16">
        <f t="shared" si="1"/>
        <v>0.529254371871601</v>
      </c>
      <c r="R65" s="17">
        <v>0.4669205057312764</v>
      </c>
    </row>
    <row r="66" spans="1:18" ht="22.5">
      <c r="A66" s="15"/>
      <c r="B66" s="16"/>
      <c r="C66" s="16"/>
      <c r="D66" s="16"/>
      <c r="E66" s="16"/>
      <c r="F66" s="17"/>
      <c r="G66" s="15" t="s">
        <v>48</v>
      </c>
      <c r="H66" s="16">
        <f>(161/8063)*J66</f>
        <v>136.1601141014511</v>
      </c>
      <c r="I66" s="16">
        <v>137</v>
      </c>
      <c r="J66" s="16">
        <v>6819</v>
      </c>
      <c r="K66" s="16">
        <f>(I66-H66)^2/H66</f>
        <v>0.005180726582350883</v>
      </c>
      <c r="L66" s="17">
        <v>0.9426199990289865</v>
      </c>
      <c r="M66" s="15" t="s">
        <v>51</v>
      </c>
      <c r="N66" s="16">
        <f t="shared" si="0"/>
        <v>38.97705568646906</v>
      </c>
      <c r="O66" s="16">
        <v>38</v>
      </c>
      <c r="P66" s="16">
        <v>1952</v>
      </c>
      <c r="Q66" s="16">
        <f t="shared" si="1"/>
        <v>0.024492301885001677</v>
      </c>
      <c r="R66" s="17">
        <v>0.8756387883004033</v>
      </c>
    </row>
    <row r="67" spans="1:18" ht="22.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50</v>
      </c>
      <c r="N67" s="16">
        <f t="shared" si="0"/>
        <v>32.02827731613544</v>
      </c>
      <c r="O67" s="16">
        <v>33</v>
      </c>
      <c r="P67" s="16">
        <v>1604</v>
      </c>
      <c r="Q67" s="16">
        <f t="shared" si="1"/>
        <v>0.02948160355353395</v>
      </c>
      <c r="R67" s="17">
        <v>0.8636717511307612</v>
      </c>
    </row>
    <row r="68" spans="1:18" ht="12.7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5" t="s">
        <v>52</v>
      </c>
      <c r="N68" s="16">
        <f t="shared" si="0"/>
        <v>7.008681632146844</v>
      </c>
      <c r="O68" s="16">
        <v>10</v>
      </c>
      <c r="P68" s="16">
        <v>351</v>
      </c>
      <c r="Q68" s="16">
        <f t="shared" si="1"/>
        <v>1.2767002479915455</v>
      </c>
      <c r="R68" s="17">
        <v>0.2585134710359295</v>
      </c>
    </row>
    <row r="69" spans="1:18" ht="12.7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53</v>
      </c>
      <c r="N69" s="16">
        <f aca="true" t="shared" si="2" ref="N69:N129">(161/8063)*P69</f>
        <v>6.190003720699492</v>
      </c>
      <c r="O69" s="16">
        <v>8</v>
      </c>
      <c r="P69" s="16">
        <v>310</v>
      </c>
      <c r="Q69" s="16">
        <f aca="true" t="shared" si="3" ref="Q69:Q129">(O69-N69)^2/N69</f>
        <v>0.529254371871601</v>
      </c>
      <c r="R69" s="17">
        <v>0.4669205057312764</v>
      </c>
    </row>
    <row r="70" spans="1:18" ht="22.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5" t="s">
        <v>38</v>
      </c>
      <c r="N70" s="16">
        <f t="shared" si="2"/>
        <v>29.7319856132953</v>
      </c>
      <c r="O70" s="16">
        <v>35</v>
      </c>
      <c r="P70" s="16">
        <v>1489</v>
      </c>
      <c r="Q70" s="16">
        <f t="shared" si="3"/>
        <v>0.9334047156984293</v>
      </c>
      <c r="R70" s="17">
        <v>0.3339797717507669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5" t="s">
        <v>54</v>
      </c>
      <c r="N71" s="16">
        <f t="shared" si="2"/>
        <v>3.434453677291331</v>
      </c>
      <c r="O71" s="16">
        <v>2</v>
      </c>
      <c r="P71" s="16">
        <v>172</v>
      </c>
      <c r="Q71" s="16">
        <f t="shared" si="3"/>
        <v>0.5991221736079566</v>
      </c>
      <c r="R71" s="17">
        <v>0.43891315259959274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38" t="s">
        <v>154</v>
      </c>
      <c r="N72" s="35">
        <f t="shared" si="2"/>
        <v>0.43929058663028653</v>
      </c>
      <c r="O72" s="35">
        <v>2</v>
      </c>
      <c r="P72" s="35">
        <v>22</v>
      </c>
      <c r="Q72" s="35">
        <f t="shared" si="3"/>
        <v>5.544880648742087</v>
      </c>
      <c r="R72" s="36">
        <v>0.018534820630315196</v>
      </c>
    </row>
    <row r="73" spans="1:18" ht="12.7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5" t="s">
        <v>49</v>
      </c>
      <c r="N73" s="16">
        <f t="shared" si="2"/>
        <v>102.13506139154161</v>
      </c>
      <c r="O73" s="16">
        <v>105</v>
      </c>
      <c r="P73" s="16">
        <v>5115</v>
      </c>
      <c r="Q73" s="16">
        <f t="shared" si="3"/>
        <v>0.0803629343186083</v>
      </c>
      <c r="R73" s="17">
        <v>0.7768061751911273</v>
      </c>
    </row>
    <row r="74" spans="1:18" ht="12.7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15" t="s">
        <v>57</v>
      </c>
      <c r="N74" s="16">
        <f t="shared" si="2"/>
        <v>6.409649014014635</v>
      </c>
      <c r="O74" s="16">
        <v>7</v>
      </c>
      <c r="P74" s="16">
        <v>321</v>
      </c>
      <c r="Q74" s="16">
        <f t="shared" si="3"/>
        <v>0.054373380803203086</v>
      </c>
      <c r="R74" s="17">
        <v>0.8156208553025787</v>
      </c>
    </row>
    <row r="75" spans="1:18" ht="12.7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5" t="s">
        <v>56</v>
      </c>
      <c r="N75" s="16">
        <f t="shared" si="2"/>
        <v>10.143619000372071</v>
      </c>
      <c r="O75" s="16">
        <v>8</v>
      </c>
      <c r="P75" s="16">
        <v>508</v>
      </c>
      <c r="Q75" s="16">
        <f t="shared" si="3"/>
        <v>0.4530042402605627</v>
      </c>
      <c r="R75" s="17">
        <v>0.5009117306313011</v>
      </c>
    </row>
    <row r="76" spans="1:18" ht="22.5">
      <c r="A76" s="15"/>
      <c r="B76" s="16"/>
      <c r="C76" s="16"/>
      <c r="D76" s="16"/>
      <c r="E76" s="16"/>
      <c r="F76" s="17"/>
      <c r="G76" s="15" t="s">
        <v>35</v>
      </c>
      <c r="H76" s="16">
        <f>(161/8063)*J76</f>
        <v>30.670470048369097</v>
      </c>
      <c r="I76" s="16">
        <v>37</v>
      </c>
      <c r="J76" s="16">
        <v>1536</v>
      </c>
      <c r="K76" s="16">
        <f>(I76-H76)^2/H76</f>
        <v>1.306238520159982</v>
      </c>
      <c r="L76" s="17">
        <v>0.25307682272461907</v>
      </c>
      <c r="M76" s="15" t="s">
        <v>38</v>
      </c>
      <c r="N76" s="16">
        <f t="shared" si="2"/>
        <v>29.7319856132953</v>
      </c>
      <c r="O76" s="16">
        <v>35</v>
      </c>
      <c r="P76" s="16">
        <v>1489</v>
      </c>
      <c r="Q76" s="16">
        <f t="shared" si="3"/>
        <v>0.9334047156984293</v>
      </c>
      <c r="R76" s="17">
        <v>0.3339797717507669</v>
      </c>
    </row>
    <row r="77" spans="1:18" ht="22.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15" t="s">
        <v>39</v>
      </c>
      <c r="N77" s="16">
        <f t="shared" si="2"/>
        <v>4.432841374178346</v>
      </c>
      <c r="O77" s="16">
        <v>7</v>
      </c>
      <c r="P77" s="16">
        <v>222</v>
      </c>
      <c r="Q77" s="16">
        <f t="shared" si="3"/>
        <v>1.4866995802104641</v>
      </c>
      <c r="R77" s="17">
        <v>0.2227292455405825</v>
      </c>
    </row>
    <row r="78" spans="1:18" ht="22.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5" t="s">
        <v>33</v>
      </c>
      <c r="N78" s="16">
        <f t="shared" si="2"/>
        <v>5.271487039563438</v>
      </c>
      <c r="O78" s="16">
        <v>9</v>
      </c>
      <c r="P78" s="16">
        <v>264</v>
      </c>
      <c r="Q78" s="16">
        <f t="shared" si="3"/>
        <v>2.6371702693771018</v>
      </c>
      <c r="R78" s="17">
        <v>0.10438932789502464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5" t="s">
        <v>37</v>
      </c>
      <c r="N79" s="16">
        <f t="shared" si="2"/>
        <v>23.841498201661913</v>
      </c>
      <c r="O79" s="16">
        <v>29</v>
      </c>
      <c r="P79" s="16">
        <v>1194</v>
      </c>
      <c r="Q79" s="16">
        <f t="shared" si="3"/>
        <v>1.1161270394325458</v>
      </c>
      <c r="R79" s="17">
        <v>0.29075393362786495</v>
      </c>
    </row>
    <row r="80" spans="1:18" ht="22.5">
      <c r="A80" s="15"/>
      <c r="B80" s="16"/>
      <c r="C80" s="16"/>
      <c r="D80" s="16"/>
      <c r="E80" s="16"/>
      <c r="F80" s="17"/>
      <c r="G80" s="15" t="s">
        <v>72</v>
      </c>
      <c r="H80" s="16">
        <f>(161/8063)*J80</f>
        <v>110.34180825995288</v>
      </c>
      <c r="I80" s="16">
        <v>114</v>
      </c>
      <c r="J80" s="16">
        <v>5526</v>
      </c>
      <c r="K80" s="16">
        <f>(I80-H80)^2/H80</f>
        <v>0.12128101775730911</v>
      </c>
      <c r="L80" s="17">
        <v>0.7276492540011981</v>
      </c>
      <c r="M80" s="15" t="s">
        <v>77</v>
      </c>
      <c r="N80" s="16">
        <f t="shared" si="2"/>
        <v>8.166811360535782</v>
      </c>
      <c r="O80" s="16">
        <v>11</v>
      </c>
      <c r="P80" s="16">
        <v>409</v>
      </c>
      <c r="Q80" s="16">
        <f t="shared" si="3"/>
        <v>0.9828753858057155</v>
      </c>
      <c r="R80" s="17">
        <v>0.32148994922217733</v>
      </c>
    </row>
    <row r="81" spans="1:18" ht="12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15" t="s">
        <v>49</v>
      </c>
      <c r="N81" s="16">
        <f t="shared" si="2"/>
        <v>102.13506139154161</v>
      </c>
      <c r="O81" s="16">
        <v>105</v>
      </c>
      <c r="P81" s="16">
        <v>5115</v>
      </c>
      <c r="Q81" s="16">
        <f t="shared" si="3"/>
        <v>0.0803629343186083</v>
      </c>
      <c r="R81" s="17">
        <v>0.7768061751911273</v>
      </c>
    </row>
    <row r="82" spans="1:18" ht="12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5" t="s">
        <v>78</v>
      </c>
      <c r="N82" s="16">
        <f t="shared" si="2"/>
        <v>1.3578072677663402</v>
      </c>
      <c r="O82" s="16">
        <v>3</v>
      </c>
      <c r="P82" s="16">
        <v>68</v>
      </c>
      <c r="Q82" s="16">
        <f t="shared" si="3"/>
        <v>1.9861412100389009</v>
      </c>
      <c r="R82" s="17">
        <v>0.1587449352490684</v>
      </c>
    </row>
    <row r="83" spans="1:18" ht="12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15" t="s">
        <v>37</v>
      </c>
      <c r="N83" s="16">
        <f t="shared" si="2"/>
        <v>23.841498201661913</v>
      </c>
      <c r="O83" s="16">
        <v>29</v>
      </c>
      <c r="P83" s="16">
        <v>1194</v>
      </c>
      <c r="Q83" s="16">
        <f t="shared" si="3"/>
        <v>1.1161270394325458</v>
      </c>
      <c r="R83" s="17">
        <v>0.29075393362786495</v>
      </c>
    </row>
    <row r="84" spans="1:18" ht="12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5" t="s">
        <v>74</v>
      </c>
      <c r="N84" s="16">
        <f t="shared" si="2"/>
        <v>99.63909214932409</v>
      </c>
      <c r="O84" s="16">
        <v>102</v>
      </c>
      <c r="P84" s="16">
        <v>4990</v>
      </c>
      <c r="Q84" s="16">
        <f t="shared" si="3"/>
        <v>0.05594075336445122</v>
      </c>
      <c r="R84" s="17">
        <v>0.8130307600434866</v>
      </c>
    </row>
    <row r="85" spans="1:18" ht="12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5" t="s">
        <v>76</v>
      </c>
      <c r="N85" s="16">
        <f t="shared" si="2"/>
        <v>19.688205382611933</v>
      </c>
      <c r="O85" s="16">
        <v>14</v>
      </c>
      <c r="P85" s="16">
        <v>986</v>
      </c>
      <c r="Q85" s="16">
        <f t="shared" si="3"/>
        <v>1.643404253764591</v>
      </c>
      <c r="R85" s="17">
        <v>0.19985903012591277</v>
      </c>
    </row>
    <row r="86" spans="1:18" ht="12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5" t="s">
        <v>73</v>
      </c>
      <c r="N86" s="16">
        <f t="shared" si="2"/>
        <v>68.16991194344537</v>
      </c>
      <c r="O86" s="16">
        <v>63</v>
      </c>
      <c r="P86" s="16">
        <v>3414</v>
      </c>
      <c r="Q86" s="16">
        <f t="shared" si="3"/>
        <v>0.3920789794352818</v>
      </c>
      <c r="R86" s="17">
        <v>0.5312086216170441</v>
      </c>
    </row>
    <row r="87" spans="1:18" ht="12.7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15" t="s">
        <v>75</v>
      </c>
      <c r="N87" s="16">
        <f t="shared" si="2"/>
        <v>7.0286493860845844</v>
      </c>
      <c r="O87" s="16">
        <v>7</v>
      </c>
      <c r="P87" s="16">
        <v>352</v>
      </c>
      <c r="Q87" s="16">
        <f t="shared" si="3"/>
        <v>0.00011677738893173232</v>
      </c>
      <c r="R87" s="17">
        <v>0.9913779553814998</v>
      </c>
    </row>
    <row r="88" spans="1:18" ht="13.5" thickBot="1">
      <c r="A88" s="19"/>
      <c r="B88" s="20"/>
      <c r="C88" s="20"/>
      <c r="D88" s="20"/>
      <c r="E88" s="20"/>
      <c r="F88" s="21"/>
      <c r="G88" s="19" t="s">
        <v>95</v>
      </c>
      <c r="H88" s="20">
        <f>(161/8063)*J88</f>
        <v>1.0183554508247552</v>
      </c>
      <c r="I88" s="20">
        <v>2</v>
      </c>
      <c r="J88" s="20">
        <v>51</v>
      </c>
      <c r="K88" s="20">
        <f>(I88-H88)^2/H88</f>
        <v>0.9462570462455316</v>
      </c>
      <c r="L88" s="21">
        <v>0.3306738674974552</v>
      </c>
      <c r="M88" s="19" t="s">
        <v>96</v>
      </c>
      <c r="N88" s="20">
        <f t="shared" si="2"/>
        <v>0.9983876968870148</v>
      </c>
      <c r="O88" s="20">
        <v>2</v>
      </c>
      <c r="P88" s="20">
        <v>50</v>
      </c>
      <c r="Q88" s="20">
        <f t="shared" si="3"/>
        <v>1.004847324216207</v>
      </c>
      <c r="R88" s="21">
        <v>0.31614043323084495</v>
      </c>
    </row>
    <row r="89" spans="1:18" ht="12.75">
      <c r="A89" s="11" t="s">
        <v>145</v>
      </c>
      <c r="B89" s="12">
        <f>(161/8063)*D89</f>
        <v>11.221877713010047</v>
      </c>
      <c r="C89" s="12">
        <v>12</v>
      </c>
      <c r="D89" s="12">
        <v>562</v>
      </c>
      <c r="E89" s="12">
        <f>(C89-B89)^2/B89</f>
        <v>0.05395481121742404</v>
      </c>
      <c r="F89" s="13">
        <v>0.8163191868644294</v>
      </c>
      <c r="G89" s="11" t="s">
        <v>149</v>
      </c>
      <c r="H89" s="12">
        <f>(161/8063)*J89</f>
        <v>1.6573235768324446</v>
      </c>
      <c r="I89" s="12">
        <v>2</v>
      </c>
      <c r="J89" s="12">
        <v>83</v>
      </c>
      <c r="K89" s="12">
        <f>(I89-H89)^2/H89</f>
        <v>0.07085347281388577</v>
      </c>
      <c r="L89" s="13">
        <v>0.7900981541097454</v>
      </c>
      <c r="M89" s="11" t="s">
        <v>150</v>
      </c>
      <c r="N89" s="12">
        <f t="shared" si="2"/>
        <v>1.1381619744511968</v>
      </c>
      <c r="O89" s="12">
        <v>2</v>
      </c>
      <c r="P89" s="12">
        <v>57</v>
      </c>
      <c r="Q89" s="12">
        <f t="shared" si="3"/>
        <v>0.6526002440382078</v>
      </c>
      <c r="R89" s="13">
        <v>0.41918455575959135</v>
      </c>
    </row>
    <row r="90" spans="1:18" ht="12.75">
      <c r="A90" s="15"/>
      <c r="B90" s="16"/>
      <c r="C90" s="16"/>
      <c r="D90" s="16"/>
      <c r="E90" s="16"/>
      <c r="F90" s="17"/>
      <c r="G90" s="15" t="s">
        <v>147</v>
      </c>
      <c r="H90" s="16">
        <f>(161/8063)*J90</f>
        <v>1.3977427756418208</v>
      </c>
      <c r="I90" s="16">
        <v>2</v>
      </c>
      <c r="J90" s="16">
        <v>70</v>
      </c>
      <c r="K90" s="16">
        <f>(I90-H90)^2/H90</f>
        <v>0.25949965230552946</v>
      </c>
      <c r="L90" s="17">
        <v>0.6104641090660325</v>
      </c>
      <c r="M90" s="15" t="s">
        <v>148</v>
      </c>
      <c r="N90" s="16">
        <f t="shared" si="2"/>
        <v>1.3777750217040805</v>
      </c>
      <c r="O90" s="16">
        <v>2</v>
      </c>
      <c r="P90" s="16">
        <v>69</v>
      </c>
      <c r="Q90" s="16">
        <f t="shared" si="3"/>
        <v>0.28100663571074147</v>
      </c>
      <c r="R90" s="17">
        <v>0.5960421897217755</v>
      </c>
    </row>
    <row r="91" spans="1:18" ht="13.5" thickBot="1">
      <c r="A91" s="19"/>
      <c r="B91" s="20"/>
      <c r="C91" s="20"/>
      <c r="D91" s="20"/>
      <c r="E91" s="20"/>
      <c r="F91" s="21"/>
      <c r="G91" s="19" t="s">
        <v>146</v>
      </c>
      <c r="H91" s="20">
        <f>(161/8063)*J91</f>
        <v>8.426392161726405</v>
      </c>
      <c r="I91" s="20">
        <v>10</v>
      </c>
      <c r="J91" s="20">
        <v>422</v>
      </c>
      <c r="K91" s="20">
        <f>(I91-H91)^2/H91</f>
        <v>0.29386736116121664</v>
      </c>
      <c r="L91" s="21">
        <v>0.5877528266580092</v>
      </c>
      <c r="M91" s="19" t="s">
        <v>167</v>
      </c>
      <c r="N91" s="20">
        <f t="shared" si="2"/>
        <v>7.108520401835546</v>
      </c>
      <c r="O91" s="20">
        <v>10</v>
      </c>
      <c r="P91" s="20">
        <v>356</v>
      </c>
      <c r="Q91" s="20">
        <f t="shared" si="3"/>
        <v>1.176145497794788</v>
      </c>
      <c r="R91" s="21">
        <v>0.27814209477574836</v>
      </c>
    </row>
    <row r="92" spans="1:18" ht="22.5">
      <c r="A92" s="11" t="s">
        <v>29</v>
      </c>
      <c r="B92" s="12">
        <f>(161/8063)*D92</f>
        <v>34.28463351110009</v>
      </c>
      <c r="C92" s="12">
        <v>39</v>
      </c>
      <c r="D92" s="12">
        <v>1717</v>
      </c>
      <c r="E92" s="12">
        <f>(C92-B92)^2/B92</f>
        <v>0.6485319762114857</v>
      </c>
      <c r="F92" s="13">
        <v>0.4206380258608782</v>
      </c>
      <c r="G92" s="11" t="s">
        <v>44</v>
      </c>
      <c r="H92" s="12">
        <f>(161/8063)*J92</f>
        <v>5.3513580553144</v>
      </c>
      <c r="I92" s="12">
        <v>7</v>
      </c>
      <c r="J92" s="12">
        <v>268</v>
      </c>
      <c r="K92" s="12">
        <f>(I92-H92)^2/H92</f>
        <v>0.5079122409081691</v>
      </c>
      <c r="L92" s="13">
        <v>0.4760440302854059</v>
      </c>
      <c r="M92" s="11" t="s">
        <v>41</v>
      </c>
      <c r="N92" s="12">
        <f t="shared" si="2"/>
        <v>4.832196452933152</v>
      </c>
      <c r="O92" s="12">
        <v>7</v>
      </c>
      <c r="P92" s="12">
        <v>242</v>
      </c>
      <c r="Q92" s="12">
        <f t="shared" si="3"/>
        <v>0.9725126584667476</v>
      </c>
      <c r="R92" s="13">
        <v>0.32405432773853204</v>
      </c>
    </row>
    <row r="93" spans="1:18" ht="22.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39</v>
      </c>
      <c r="N93" s="16">
        <f t="shared" si="2"/>
        <v>4.432841374178346</v>
      </c>
      <c r="O93" s="16">
        <v>7</v>
      </c>
      <c r="P93" s="16">
        <v>222</v>
      </c>
      <c r="Q93" s="16">
        <f t="shared" si="3"/>
        <v>1.4866995802104641</v>
      </c>
      <c r="R93" s="17">
        <v>0.2227292455405825</v>
      </c>
    </row>
    <row r="94" spans="1:18" ht="22.5">
      <c r="A94" s="15"/>
      <c r="B94" s="16"/>
      <c r="C94" s="16"/>
      <c r="D94" s="16"/>
      <c r="E94" s="16"/>
      <c r="F94" s="17"/>
      <c r="G94" s="15" t="s">
        <v>40</v>
      </c>
      <c r="H94" s="16">
        <f>(161/8063)*J94</f>
        <v>31.62892223738063</v>
      </c>
      <c r="I94" s="16">
        <v>37</v>
      </c>
      <c r="J94" s="16">
        <v>1584</v>
      </c>
      <c r="K94" s="16">
        <f>(I94-H94)^2/H94</f>
        <v>0.9120916645717936</v>
      </c>
      <c r="L94" s="17">
        <v>0.3395600469207434</v>
      </c>
      <c r="M94" s="15" t="s">
        <v>34</v>
      </c>
      <c r="N94" s="16">
        <f t="shared" si="2"/>
        <v>6.190003720699492</v>
      </c>
      <c r="O94" s="16">
        <v>11</v>
      </c>
      <c r="P94" s="16">
        <v>310</v>
      </c>
      <c r="Q94" s="16">
        <f t="shared" si="3"/>
        <v>3.73764948307176</v>
      </c>
      <c r="R94" s="17">
        <v>0.05319923294579132</v>
      </c>
    </row>
    <row r="95" spans="1:18" ht="22.5">
      <c r="A95" s="15"/>
      <c r="B95" s="16"/>
      <c r="C95" s="16"/>
      <c r="D95" s="16"/>
      <c r="E95" s="16"/>
      <c r="F95" s="17"/>
      <c r="G95" s="15"/>
      <c r="H95" s="16"/>
      <c r="I95" s="16"/>
      <c r="J95" s="16"/>
      <c r="K95" s="16"/>
      <c r="L95" s="17"/>
      <c r="M95" s="15" t="s">
        <v>38</v>
      </c>
      <c r="N95" s="16">
        <f t="shared" si="2"/>
        <v>29.7319856132953</v>
      </c>
      <c r="O95" s="16">
        <v>35</v>
      </c>
      <c r="P95" s="16">
        <v>1489</v>
      </c>
      <c r="Q95" s="16">
        <f t="shared" si="3"/>
        <v>0.9334047156984293</v>
      </c>
      <c r="R95" s="17">
        <v>0.3339797717507669</v>
      </c>
    </row>
    <row r="96" spans="1:18" ht="22.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5" t="s">
        <v>41</v>
      </c>
      <c r="N96" s="16">
        <f t="shared" si="2"/>
        <v>4.832196452933152</v>
      </c>
      <c r="O96" s="16">
        <v>7</v>
      </c>
      <c r="P96" s="16">
        <v>242</v>
      </c>
      <c r="Q96" s="16">
        <f t="shared" si="3"/>
        <v>0.9725126584667476</v>
      </c>
      <c r="R96" s="17">
        <v>0.32405432773853204</v>
      </c>
    </row>
    <row r="97" spans="1:18" ht="22.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5" t="s">
        <v>43</v>
      </c>
      <c r="N97" s="16">
        <f t="shared" si="2"/>
        <v>2.416098226466576</v>
      </c>
      <c r="O97" s="16">
        <v>2</v>
      </c>
      <c r="P97" s="16">
        <v>121</v>
      </c>
      <c r="Q97" s="16">
        <f t="shared" si="3"/>
        <v>0.07166005594144877</v>
      </c>
      <c r="R97" s="17">
        <v>0.7889348997324706</v>
      </c>
    </row>
    <row r="98" spans="1:18" ht="22.5">
      <c r="A98" s="15"/>
      <c r="B98" s="16"/>
      <c r="C98" s="16"/>
      <c r="D98" s="16"/>
      <c r="E98" s="16"/>
      <c r="F98" s="17"/>
      <c r="G98" s="15" t="s">
        <v>35</v>
      </c>
      <c r="H98" s="16">
        <f>(161/8063)*J98</f>
        <v>30.670470048369097</v>
      </c>
      <c r="I98" s="16">
        <v>37</v>
      </c>
      <c r="J98" s="16">
        <v>1536</v>
      </c>
      <c r="K98" s="16">
        <f>(I98-H98)^2/H98</f>
        <v>1.306238520159982</v>
      </c>
      <c r="L98" s="17">
        <v>0.25307682272461907</v>
      </c>
      <c r="M98" s="15" t="s">
        <v>38</v>
      </c>
      <c r="N98" s="16">
        <f t="shared" si="2"/>
        <v>29.7319856132953</v>
      </c>
      <c r="O98" s="16">
        <v>35</v>
      </c>
      <c r="P98" s="16">
        <v>1489</v>
      </c>
      <c r="Q98" s="16">
        <f t="shared" si="3"/>
        <v>0.9334047156984293</v>
      </c>
      <c r="R98" s="17">
        <v>0.3339797717507669</v>
      </c>
    </row>
    <row r="99" spans="1:18" ht="22.5">
      <c r="A99" s="15"/>
      <c r="B99" s="16"/>
      <c r="C99" s="16"/>
      <c r="D99" s="16"/>
      <c r="E99" s="16"/>
      <c r="F99" s="17"/>
      <c r="G99" s="15"/>
      <c r="H99" s="16"/>
      <c r="I99" s="16"/>
      <c r="J99" s="16"/>
      <c r="K99" s="16"/>
      <c r="L99" s="17"/>
      <c r="M99" s="15" t="s">
        <v>39</v>
      </c>
      <c r="N99" s="16">
        <f t="shared" si="2"/>
        <v>4.432841374178346</v>
      </c>
      <c r="O99" s="16">
        <v>7</v>
      </c>
      <c r="P99" s="16">
        <v>222</v>
      </c>
      <c r="Q99" s="16">
        <f t="shared" si="3"/>
        <v>1.4866995802104641</v>
      </c>
      <c r="R99" s="17">
        <v>0.2227292455405825</v>
      </c>
    </row>
    <row r="100" spans="1:18" ht="22.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5" t="s">
        <v>33</v>
      </c>
      <c r="N100" s="16">
        <f t="shared" si="2"/>
        <v>5.271487039563438</v>
      </c>
      <c r="O100" s="16">
        <v>9</v>
      </c>
      <c r="P100" s="16">
        <v>264</v>
      </c>
      <c r="Q100" s="16">
        <f t="shared" si="3"/>
        <v>2.6371702693771018</v>
      </c>
      <c r="R100" s="17">
        <v>0.10438932789502464</v>
      </c>
    </row>
    <row r="101" spans="1:18" ht="12.7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5" t="s">
        <v>37</v>
      </c>
      <c r="N101" s="16">
        <f t="shared" si="2"/>
        <v>23.841498201661913</v>
      </c>
      <c r="O101" s="16">
        <v>29</v>
      </c>
      <c r="P101" s="16">
        <v>1194</v>
      </c>
      <c r="Q101" s="16">
        <f t="shared" si="3"/>
        <v>1.1161270394325458</v>
      </c>
      <c r="R101" s="17">
        <v>0.29075393362786495</v>
      </c>
    </row>
    <row r="102" spans="1:18" ht="22.5">
      <c r="A102" s="15"/>
      <c r="B102" s="16"/>
      <c r="C102" s="16"/>
      <c r="D102" s="16"/>
      <c r="E102" s="16"/>
      <c r="F102" s="17"/>
      <c r="G102" s="15" t="s">
        <v>32</v>
      </c>
      <c r="H102" s="16">
        <f>(161/8063)*J102</f>
        <v>6.828971846707181</v>
      </c>
      <c r="I102" s="16">
        <v>11</v>
      </c>
      <c r="J102" s="16">
        <v>342</v>
      </c>
      <c r="K102" s="16">
        <f>(I102-H102)^2/H102</f>
        <v>2.547598122541695</v>
      </c>
      <c r="L102" s="17">
        <v>0.11046206932776625</v>
      </c>
      <c r="M102" s="15" t="s">
        <v>34</v>
      </c>
      <c r="N102" s="16">
        <f t="shared" si="2"/>
        <v>6.190003720699492</v>
      </c>
      <c r="O102" s="16">
        <v>11</v>
      </c>
      <c r="P102" s="16">
        <v>310</v>
      </c>
      <c r="Q102" s="16">
        <f t="shared" si="3"/>
        <v>3.73764948307176</v>
      </c>
      <c r="R102" s="17">
        <v>0.05319923294579132</v>
      </c>
    </row>
    <row r="103" spans="1:18" ht="22.5">
      <c r="A103" s="15"/>
      <c r="B103" s="16"/>
      <c r="C103" s="16"/>
      <c r="D103" s="16"/>
      <c r="E103" s="16"/>
      <c r="F103" s="17"/>
      <c r="G103" s="15"/>
      <c r="H103" s="16"/>
      <c r="I103" s="16"/>
      <c r="J103" s="16"/>
      <c r="K103" s="16"/>
      <c r="L103" s="17"/>
      <c r="M103" s="15" t="s">
        <v>33</v>
      </c>
      <c r="N103" s="16">
        <f t="shared" si="2"/>
        <v>5.271487039563438</v>
      </c>
      <c r="O103" s="16">
        <v>9</v>
      </c>
      <c r="P103" s="16">
        <v>264</v>
      </c>
      <c r="Q103" s="16">
        <f t="shared" si="3"/>
        <v>2.6371702693771018</v>
      </c>
      <c r="R103" s="17">
        <v>0.10438932789502464</v>
      </c>
    </row>
    <row r="104" spans="1:18" ht="22.5">
      <c r="A104" s="15"/>
      <c r="B104" s="16"/>
      <c r="C104" s="16"/>
      <c r="D104" s="16"/>
      <c r="E104" s="16"/>
      <c r="F104" s="17"/>
      <c r="G104" s="15"/>
      <c r="H104" s="16"/>
      <c r="I104" s="16"/>
      <c r="J104" s="16"/>
      <c r="K104" s="16"/>
      <c r="L104" s="17"/>
      <c r="M104" s="15" t="s">
        <v>276</v>
      </c>
      <c r="N104" s="16">
        <f t="shared" si="2"/>
        <v>0.6789036338831701</v>
      </c>
      <c r="O104" s="16">
        <v>2</v>
      </c>
      <c r="P104" s="16">
        <v>34</v>
      </c>
      <c r="Q104" s="16">
        <f t="shared" si="3"/>
        <v>2.5707560270143355</v>
      </c>
      <c r="R104" s="17">
        <v>0.10885569653734462</v>
      </c>
    </row>
    <row r="105" spans="1:18" ht="23.25" thickBot="1">
      <c r="A105" s="19"/>
      <c r="B105" s="20"/>
      <c r="C105" s="20"/>
      <c r="D105" s="20"/>
      <c r="E105" s="20"/>
      <c r="F105" s="21"/>
      <c r="G105" s="19" t="s">
        <v>45</v>
      </c>
      <c r="H105" s="20">
        <f>(161/8063)*J105</f>
        <v>2.0566786555872505</v>
      </c>
      <c r="I105" s="20">
        <v>3</v>
      </c>
      <c r="J105" s="20">
        <v>103</v>
      </c>
      <c r="K105" s="20">
        <f>(I105-H105)^2/H105</f>
        <v>0.4326661126215625</v>
      </c>
      <c r="L105" s="21">
        <v>0.5106836187109987</v>
      </c>
      <c r="M105" s="19" t="s">
        <v>276</v>
      </c>
      <c r="N105" s="20">
        <f t="shared" si="2"/>
        <v>0.6789036338831701</v>
      </c>
      <c r="O105" s="20">
        <v>2</v>
      </c>
      <c r="P105" s="20">
        <v>34</v>
      </c>
      <c r="Q105" s="20">
        <f t="shared" si="3"/>
        <v>2.5707560270143355</v>
      </c>
      <c r="R105" s="21">
        <v>0.10885569653734462</v>
      </c>
    </row>
    <row r="106" spans="1:18" ht="12.75">
      <c r="A106" s="11" t="s">
        <v>47</v>
      </c>
      <c r="B106" s="12">
        <f>(161/8063)*D106</f>
        <v>146.8228947042044</v>
      </c>
      <c r="C106" s="12">
        <v>142</v>
      </c>
      <c r="D106" s="12">
        <v>7353</v>
      </c>
      <c r="E106" s="12">
        <f>(C106-B106)^2/B106</f>
        <v>0.15842429325960414</v>
      </c>
      <c r="F106" s="13">
        <v>0.6906113943036698</v>
      </c>
      <c r="G106" s="11" t="s">
        <v>64</v>
      </c>
      <c r="H106" s="12">
        <f>(161/8063)*J106</f>
        <v>12.979040059531192</v>
      </c>
      <c r="I106" s="12">
        <v>20</v>
      </c>
      <c r="J106" s="12">
        <v>650</v>
      </c>
      <c r="K106" s="12">
        <f>(I106-H106)^2/H106</f>
        <v>3.79796026975575</v>
      </c>
      <c r="L106" s="13">
        <v>0.051315058569606276</v>
      </c>
      <c r="M106" s="44" t="s">
        <v>70</v>
      </c>
      <c r="N106" s="29">
        <f t="shared" si="2"/>
        <v>4.912067468684113</v>
      </c>
      <c r="O106" s="29">
        <v>10</v>
      </c>
      <c r="P106" s="29">
        <v>246</v>
      </c>
      <c r="Q106" s="29">
        <f t="shared" si="3"/>
        <v>5.270094030316187</v>
      </c>
      <c r="R106" s="30">
        <v>0.0216948407508456</v>
      </c>
    </row>
    <row r="107" spans="1:18" ht="12.75">
      <c r="A107" s="15"/>
      <c r="B107" s="16"/>
      <c r="C107" s="16"/>
      <c r="D107" s="16"/>
      <c r="E107" s="16"/>
      <c r="F107" s="17"/>
      <c r="G107" s="15"/>
      <c r="H107" s="16"/>
      <c r="I107" s="16"/>
      <c r="J107" s="16"/>
      <c r="K107" s="16"/>
      <c r="L107" s="17"/>
      <c r="M107" s="38" t="s">
        <v>274</v>
      </c>
      <c r="N107" s="35">
        <f t="shared" si="2"/>
        <v>0.2595808011906239</v>
      </c>
      <c r="O107" s="35">
        <v>2</v>
      </c>
      <c r="P107" s="35">
        <v>13</v>
      </c>
      <c r="Q107" s="35">
        <f t="shared" si="3"/>
        <v>11.669040906302902</v>
      </c>
      <c r="R107" s="36">
        <v>0.0006354876243255259</v>
      </c>
    </row>
    <row r="108" spans="1:18" ht="12.75">
      <c r="A108" s="15"/>
      <c r="B108" s="16"/>
      <c r="C108" s="16"/>
      <c r="D108" s="16"/>
      <c r="E108" s="16"/>
      <c r="F108" s="17"/>
      <c r="G108" s="15"/>
      <c r="H108" s="16"/>
      <c r="I108" s="16"/>
      <c r="J108" s="16"/>
      <c r="K108" s="16"/>
      <c r="L108" s="17"/>
      <c r="M108" s="38" t="s">
        <v>158</v>
      </c>
      <c r="N108" s="35">
        <f t="shared" si="2"/>
        <v>0.4193228326925462</v>
      </c>
      <c r="O108" s="35">
        <v>2</v>
      </c>
      <c r="P108" s="35">
        <v>21</v>
      </c>
      <c r="Q108" s="35">
        <f t="shared" si="3"/>
        <v>5.958512421571576</v>
      </c>
      <c r="R108" s="36">
        <v>0.01464639372844323</v>
      </c>
    </row>
    <row r="109" spans="1:18" ht="22.5">
      <c r="A109" s="15"/>
      <c r="B109" s="16"/>
      <c r="C109" s="16"/>
      <c r="D109" s="16"/>
      <c r="E109" s="16"/>
      <c r="F109" s="17"/>
      <c r="G109" s="15"/>
      <c r="H109" s="16"/>
      <c r="I109" s="16"/>
      <c r="J109" s="16"/>
      <c r="K109" s="16"/>
      <c r="L109" s="17"/>
      <c r="M109" s="15" t="s">
        <v>69</v>
      </c>
      <c r="N109" s="16">
        <f t="shared" si="2"/>
        <v>2.5159369961552773</v>
      </c>
      <c r="O109" s="16">
        <v>2</v>
      </c>
      <c r="P109" s="16">
        <v>126</v>
      </c>
      <c r="Q109" s="16">
        <f t="shared" si="3"/>
        <v>0.10580192763511555</v>
      </c>
      <c r="R109" s="17">
        <v>0.744975157569779</v>
      </c>
    </row>
    <row r="110" spans="1:18" ht="12.75">
      <c r="A110" s="15"/>
      <c r="B110" s="16"/>
      <c r="C110" s="16"/>
      <c r="D110" s="16"/>
      <c r="E110" s="16"/>
      <c r="F110" s="17"/>
      <c r="G110" s="15"/>
      <c r="H110" s="16"/>
      <c r="I110" s="16"/>
      <c r="J110" s="16"/>
      <c r="K110" s="16"/>
      <c r="L110" s="17"/>
      <c r="M110" s="15" t="s">
        <v>157</v>
      </c>
      <c r="N110" s="16">
        <f t="shared" si="2"/>
        <v>3.9336475257348384</v>
      </c>
      <c r="O110" s="16">
        <v>7</v>
      </c>
      <c r="P110" s="16">
        <v>197</v>
      </c>
      <c r="Q110" s="16">
        <f t="shared" si="3"/>
        <v>2.390279615781185</v>
      </c>
      <c r="R110" s="17">
        <v>0.12209178890400496</v>
      </c>
    </row>
    <row r="111" spans="1:18" ht="12.75">
      <c r="A111" s="15"/>
      <c r="B111" s="16"/>
      <c r="C111" s="16"/>
      <c r="D111" s="16"/>
      <c r="E111" s="16"/>
      <c r="F111" s="17"/>
      <c r="G111" s="15"/>
      <c r="H111" s="16"/>
      <c r="I111" s="16"/>
      <c r="J111" s="16"/>
      <c r="K111" s="16"/>
      <c r="L111" s="17"/>
      <c r="M111" s="15" t="s">
        <v>65</v>
      </c>
      <c r="N111" s="16">
        <f t="shared" si="2"/>
        <v>8.68597296291703</v>
      </c>
      <c r="O111" s="16">
        <v>11</v>
      </c>
      <c r="P111" s="16">
        <v>435</v>
      </c>
      <c r="Q111" s="16">
        <f t="shared" si="3"/>
        <v>0.6164791384007147</v>
      </c>
      <c r="R111" s="17">
        <v>0.4323586773606135</v>
      </c>
    </row>
    <row r="112" spans="1:18" ht="22.5">
      <c r="A112" s="15"/>
      <c r="B112" s="16"/>
      <c r="C112" s="16"/>
      <c r="D112" s="16"/>
      <c r="E112" s="16"/>
      <c r="F112" s="17"/>
      <c r="G112" s="15" t="s">
        <v>48</v>
      </c>
      <c r="H112" s="16">
        <f>(161/8063)*J112</f>
        <v>136.1601141014511</v>
      </c>
      <c r="I112" s="16">
        <v>137</v>
      </c>
      <c r="J112" s="16">
        <v>6819</v>
      </c>
      <c r="K112" s="16">
        <f>(I112-H112)^2/H112</f>
        <v>0.005180726582350883</v>
      </c>
      <c r="L112" s="17">
        <v>0.9426199990289865</v>
      </c>
      <c r="M112" s="15" t="s">
        <v>51</v>
      </c>
      <c r="N112" s="16">
        <f t="shared" si="2"/>
        <v>38.97705568646906</v>
      </c>
      <c r="O112" s="16">
        <v>38</v>
      </c>
      <c r="P112" s="16">
        <v>1952</v>
      </c>
      <c r="Q112" s="16">
        <f t="shared" si="3"/>
        <v>0.024492301885001677</v>
      </c>
      <c r="R112" s="17">
        <v>0.8756387883004033</v>
      </c>
    </row>
    <row r="113" spans="1:18" ht="22.5">
      <c r="A113" s="15"/>
      <c r="B113" s="16"/>
      <c r="C113" s="16"/>
      <c r="D113" s="16"/>
      <c r="E113" s="16"/>
      <c r="F113" s="17"/>
      <c r="G113" s="15"/>
      <c r="H113" s="16"/>
      <c r="I113" s="16"/>
      <c r="J113" s="16"/>
      <c r="K113" s="16"/>
      <c r="L113" s="17"/>
      <c r="M113" s="15" t="s">
        <v>50</v>
      </c>
      <c r="N113" s="16">
        <f t="shared" si="2"/>
        <v>32.02827731613544</v>
      </c>
      <c r="O113" s="16">
        <v>33</v>
      </c>
      <c r="P113" s="16">
        <v>1604</v>
      </c>
      <c r="Q113" s="16">
        <f t="shared" si="3"/>
        <v>0.02948160355353395</v>
      </c>
      <c r="R113" s="17">
        <v>0.8636717511307612</v>
      </c>
    </row>
    <row r="114" spans="1:18" ht="12.75">
      <c r="A114" s="15"/>
      <c r="B114" s="16"/>
      <c r="C114" s="16"/>
      <c r="D114" s="16"/>
      <c r="E114" s="16"/>
      <c r="F114" s="17"/>
      <c r="G114" s="15"/>
      <c r="H114" s="16"/>
      <c r="I114" s="16"/>
      <c r="J114" s="16"/>
      <c r="K114" s="16"/>
      <c r="L114" s="17"/>
      <c r="M114" s="15" t="s">
        <v>52</v>
      </c>
      <c r="N114" s="16">
        <f t="shared" si="2"/>
        <v>7.008681632146844</v>
      </c>
      <c r="O114" s="16">
        <v>10</v>
      </c>
      <c r="P114" s="16">
        <v>351</v>
      </c>
      <c r="Q114" s="16">
        <f t="shared" si="3"/>
        <v>1.2767002479915455</v>
      </c>
      <c r="R114" s="17">
        <v>0.2585134710359295</v>
      </c>
    </row>
    <row r="115" spans="1:18" ht="12.75">
      <c r="A115" s="15"/>
      <c r="B115" s="16"/>
      <c r="C115" s="16"/>
      <c r="D115" s="16"/>
      <c r="E115" s="16"/>
      <c r="F115" s="17"/>
      <c r="G115" s="15"/>
      <c r="H115" s="16"/>
      <c r="I115" s="16"/>
      <c r="J115" s="16"/>
      <c r="K115" s="16"/>
      <c r="L115" s="17"/>
      <c r="M115" s="15" t="s">
        <v>53</v>
      </c>
      <c r="N115" s="16">
        <f t="shared" si="2"/>
        <v>6.190003720699492</v>
      </c>
      <c r="O115" s="16">
        <v>8</v>
      </c>
      <c r="P115" s="16">
        <v>310</v>
      </c>
      <c r="Q115" s="16">
        <f t="shared" si="3"/>
        <v>0.529254371871601</v>
      </c>
      <c r="R115" s="17">
        <v>0.4669205057312764</v>
      </c>
    </row>
    <row r="116" spans="1:18" ht="22.5">
      <c r="A116" s="15"/>
      <c r="B116" s="16"/>
      <c r="C116" s="16"/>
      <c r="D116" s="16"/>
      <c r="E116" s="16"/>
      <c r="F116" s="17"/>
      <c r="G116" s="15"/>
      <c r="H116" s="16"/>
      <c r="I116" s="16"/>
      <c r="J116" s="16"/>
      <c r="K116" s="16"/>
      <c r="L116" s="17"/>
      <c r="M116" s="15" t="s">
        <v>38</v>
      </c>
      <c r="N116" s="16">
        <f t="shared" si="2"/>
        <v>29.7319856132953</v>
      </c>
      <c r="O116" s="16">
        <v>35</v>
      </c>
      <c r="P116" s="16">
        <v>1489</v>
      </c>
      <c r="Q116" s="16">
        <f t="shared" si="3"/>
        <v>0.9334047156984293</v>
      </c>
      <c r="R116" s="17">
        <v>0.3339797717507669</v>
      </c>
    </row>
    <row r="117" spans="1:18" ht="12.75">
      <c r="A117" s="15"/>
      <c r="B117" s="16"/>
      <c r="C117" s="16"/>
      <c r="D117" s="16"/>
      <c r="E117" s="16"/>
      <c r="F117" s="17"/>
      <c r="G117" s="15"/>
      <c r="H117" s="16"/>
      <c r="I117" s="16"/>
      <c r="J117" s="16"/>
      <c r="K117" s="16"/>
      <c r="L117" s="17"/>
      <c r="M117" s="15" t="s">
        <v>54</v>
      </c>
      <c r="N117" s="16">
        <f t="shared" si="2"/>
        <v>3.434453677291331</v>
      </c>
      <c r="O117" s="16">
        <v>2</v>
      </c>
      <c r="P117" s="16">
        <v>172</v>
      </c>
      <c r="Q117" s="16">
        <f t="shared" si="3"/>
        <v>0.5991221736079566</v>
      </c>
      <c r="R117" s="17">
        <v>0.43891315259959274</v>
      </c>
    </row>
    <row r="118" spans="1:18" ht="12.75">
      <c r="A118" s="15"/>
      <c r="B118" s="16"/>
      <c r="C118" s="16"/>
      <c r="D118" s="16"/>
      <c r="E118" s="16"/>
      <c r="F118" s="17"/>
      <c r="G118" s="15"/>
      <c r="H118" s="16"/>
      <c r="I118" s="16"/>
      <c r="J118" s="16"/>
      <c r="K118" s="16"/>
      <c r="L118" s="17"/>
      <c r="M118" s="38" t="s">
        <v>154</v>
      </c>
      <c r="N118" s="35">
        <f t="shared" si="2"/>
        <v>0.43929058663028653</v>
      </c>
      <c r="O118" s="35">
        <v>2</v>
      </c>
      <c r="P118" s="35">
        <v>22</v>
      </c>
      <c r="Q118" s="35">
        <f t="shared" si="3"/>
        <v>5.544880648742087</v>
      </c>
      <c r="R118" s="36">
        <v>0.018534820630315196</v>
      </c>
    </row>
    <row r="119" spans="1:18" ht="12.75">
      <c r="A119" s="15"/>
      <c r="B119" s="16"/>
      <c r="C119" s="16"/>
      <c r="D119" s="16"/>
      <c r="E119" s="16"/>
      <c r="F119" s="17"/>
      <c r="G119" s="15"/>
      <c r="H119" s="16"/>
      <c r="I119" s="16"/>
      <c r="J119" s="16"/>
      <c r="K119" s="16"/>
      <c r="L119" s="17"/>
      <c r="M119" s="15" t="s">
        <v>49</v>
      </c>
      <c r="N119" s="16">
        <f t="shared" si="2"/>
        <v>102.13506139154161</v>
      </c>
      <c r="O119" s="16">
        <v>105</v>
      </c>
      <c r="P119" s="16">
        <v>5115</v>
      </c>
      <c r="Q119" s="16">
        <f t="shared" si="3"/>
        <v>0.0803629343186083</v>
      </c>
      <c r="R119" s="17">
        <v>0.7768061751911273</v>
      </c>
    </row>
    <row r="120" spans="1:18" ht="12.75">
      <c r="A120" s="15"/>
      <c r="B120" s="16"/>
      <c r="C120" s="16"/>
      <c r="D120" s="16"/>
      <c r="E120" s="16"/>
      <c r="F120" s="17"/>
      <c r="G120" s="15"/>
      <c r="H120" s="16"/>
      <c r="I120" s="16"/>
      <c r="J120" s="16"/>
      <c r="K120" s="16"/>
      <c r="L120" s="17"/>
      <c r="M120" s="15" t="s">
        <v>57</v>
      </c>
      <c r="N120" s="16">
        <f t="shared" si="2"/>
        <v>6.409649014014635</v>
      </c>
      <c r="O120" s="16">
        <v>7</v>
      </c>
      <c r="P120" s="16">
        <v>321</v>
      </c>
      <c r="Q120" s="16">
        <f t="shared" si="3"/>
        <v>0.054373380803203086</v>
      </c>
      <c r="R120" s="17">
        <v>0.8156208553025787</v>
      </c>
    </row>
    <row r="121" spans="1:18" ht="12.75">
      <c r="A121" s="15"/>
      <c r="B121" s="16"/>
      <c r="C121" s="16"/>
      <c r="D121" s="16"/>
      <c r="E121" s="16"/>
      <c r="F121" s="17"/>
      <c r="G121" s="15"/>
      <c r="H121" s="16"/>
      <c r="I121" s="16"/>
      <c r="J121" s="16"/>
      <c r="K121" s="16"/>
      <c r="L121" s="17"/>
      <c r="M121" s="15" t="s">
        <v>56</v>
      </c>
      <c r="N121" s="16">
        <f t="shared" si="2"/>
        <v>10.143619000372071</v>
      </c>
      <c r="O121" s="16">
        <v>8</v>
      </c>
      <c r="P121" s="16">
        <v>508</v>
      </c>
      <c r="Q121" s="16">
        <f t="shared" si="3"/>
        <v>0.4530042402605627</v>
      </c>
      <c r="R121" s="17">
        <v>0.5009117306313011</v>
      </c>
    </row>
    <row r="122" spans="1:18" ht="22.5">
      <c r="A122" s="15"/>
      <c r="B122" s="16"/>
      <c r="C122" s="16"/>
      <c r="D122" s="16"/>
      <c r="E122" s="16"/>
      <c r="F122" s="17"/>
      <c r="G122" s="15" t="s">
        <v>40</v>
      </c>
      <c r="H122" s="16">
        <f>(161/8063)*J122</f>
        <v>31.62892223738063</v>
      </c>
      <c r="I122" s="16">
        <v>37</v>
      </c>
      <c r="J122" s="16">
        <v>1584</v>
      </c>
      <c r="K122" s="16">
        <f>(I122-H122)^2/H122</f>
        <v>0.9120916645717936</v>
      </c>
      <c r="L122" s="17">
        <v>0.3395600469207434</v>
      </c>
      <c r="M122" s="15" t="s">
        <v>34</v>
      </c>
      <c r="N122" s="16">
        <f t="shared" si="2"/>
        <v>6.190003720699492</v>
      </c>
      <c r="O122" s="16">
        <v>11</v>
      </c>
      <c r="P122" s="16">
        <v>310</v>
      </c>
      <c r="Q122" s="16">
        <f t="shared" si="3"/>
        <v>3.73764948307176</v>
      </c>
      <c r="R122" s="17">
        <v>0.05319923294579132</v>
      </c>
    </row>
    <row r="123" spans="1:18" ht="22.5">
      <c r="A123" s="15"/>
      <c r="B123" s="16"/>
      <c r="C123" s="16"/>
      <c r="D123" s="16"/>
      <c r="E123" s="16"/>
      <c r="F123" s="17"/>
      <c r="G123" s="15"/>
      <c r="H123" s="16"/>
      <c r="I123" s="16"/>
      <c r="J123" s="16"/>
      <c r="K123" s="16"/>
      <c r="L123" s="17"/>
      <c r="M123" s="15" t="s">
        <v>38</v>
      </c>
      <c r="N123" s="16">
        <f t="shared" si="2"/>
        <v>29.7319856132953</v>
      </c>
      <c r="O123" s="16">
        <v>35</v>
      </c>
      <c r="P123" s="16">
        <v>1489</v>
      </c>
      <c r="Q123" s="16">
        <f t="shared" si="3"/>
        <v>0.9334047156984293</v>
      </c>
      <c r="R123" s="17">
        <v>0.3339797717507669</v>
      </c>
    </row>
    <row r="124" spans="1:18" ht="22.5">
      <c r="A124" s="15"/>
      <c r="B124" s="16"/>
      <c r="C124" s="16"/>
      <c r="D124" s="16"/>
      <c r="E124" s="16"/>
      <c r="F124" s="17"/>
      <c r="G124" s="15"/>
      <c r="H124" s="16"/>
      <c r="I124" s="16"/>
      <c r="J124" s="16"/>
      <c r="K124" s="16"/>
      <c r="L124" s="17"/>
      <c r="M124" s="15" t="s">
        <v>41</v>
      </c>
      <c r="N124" s="16">
        <f t="shared" si="2"/>
        <v>4.832196452933152</v>
      </c>
      <c r="O124" s="16">
        <v>7</v>
      </c>
      <c r="P124" s="16">
        <v>242</v>
      </c>
      <c r="Q124" s="16">
        <f t="shared" si="3"/>
        <v>0.9725126584667476</v>
      </c>
      <c r="R124" s="17">
        <v>0.32405432773853204</v>
      </c>
    </row>
    <row r="125" spans="1:18" ht="22.5">
      <c r="A125" s="15"/>
      <c r="B125" s="16"/>
      <c r="C125" s="16"/>
      <c r="D125" s="16"/>
      <c r="E125" s="16"/>
      <c r="F125" s="17"/>
      <c r="G125" s="15"/>
      <c r="H125" s="16"/>
      <c r="I125" s="16"/>
      <c r="J125" s="16"/>
      <c r="K125" s="16"/>
      <c r="L125" s="17"/>
      <c r="M125" s="15" t="s">
        <v>43</v>
      </c>
      <c r="N125" s="16">
        <f t="shared" si="2"/>
        <v>2.416098226466576</v>
      </c>
      <c r="O125" s="16">
        <v>2</v>
      </c>
      <c r="P125" s="16">
        <v>121</v>
      </c>
      <c r="Q125" s="16">
        <f t="shared" si="3"/>
        <v>0.07166005594144877</v>
      </c>
      <c r="R125" s="17">
        <v>0.7889348997324706</v>
      </c>
    </row>
    <row r="126" spans="1:18" ht="12.75">
      <c r="A126" s="15"/>
      <c r="B126" s="16"/>
      <c r="C126" s="16"/>
      <c r="D126" s="16"/>
      <c r="E126" s="16"/>
      <c r="F126" s="17"/>
      <c r="G126" s="15" t="s">
        <v>60</v>
      </c>
      <c r="H126" s="16">
        <f>(161/8063)*J126</f>
        <v>37.7590226962669</v>
      </c>
      <c r="I126" s="16">
        <v>37</v>
      </c>
      <c r="J126" s="16">
        <v>1891</v>
      </c>
      <c r="K126" s="16">
        <f>(I126-H126)^2/H126</f>
        <v>0.01525768974696579</v>
      </c>
      <c r="L126" s="17">
        <v>0.9016937365308302</v>
      </c>
      <c r="M126" s="15" t="s">
        <v>61</v>
      </c>
      <c r="N126" s="16">
        <f t="shared" si="2"/>
        <v>11.181942205134566</v>
      </c>
      <c r="O126" s="16">
        <v>10</v>
      </c>
      <c r="P126" s="16">
        <v>560</v>
      </c>
      <c r="Q126" s="16">
        <f t="shared" si="3"/>
        <v>0.12493244470865604</v>
      </c>
      <c r="R126" s="17">
        <v>0.7237452299736371</v>
      </c>
    </row>
    <row r="127" spans="1:18" ht="12.75">
      <c r="A127" s="15"/>
      <c r="B127" s="16"/>
      <c r="C127" s="16"/>
      <c r="D127" s="16"/>
      <c r="E127" s="16"/>
      <c r="F127" s="17"/>
      <c r="G127" s="15"/>
      <c r="H127" s="16"/>
      <c r="I127" s="16"/>
      <c r="J127" s="16"/>
      <c r="K127" s="16"/>
      <c r="L127" s="17"/>
      <c r="M127" s="15" t="s">
        <v>62</v>
      </c>
      <c r="N127" s="16">
        <f t="shared" si="2"/>
        <v>29.252759518789535</v>
      </c>
      <c r="O127" s="16">
        <v>30</v>
      </c>
      <c r="P127" s="16">
        <v>1465</v>
      </c>
      <c r="Q127" s="16">
        <f t="shared" si="3"/>
        <v>0.019087715003468234</v>
      </c>
      <c r="R127" s="17">
        <v>0.8901153132146588</v>
      </c>
    </row>
    <row r="128" spans="1:18" ht="13.5" thickBot="1">
      <c r="A128" s="19"/>
      <c r="B128" s="20"/>
      <c r="C128" s="20"/>
      <c r="D128" s="20"/>
      <c r="E128" s="20"/>
      <c r="F128" s="21"/>
      <c r="G128" s="19"/>
      <c r="H128" s="20"/>
      <c r="I128" s="20"/>
      <c r="J128" s="20"/>
      <c r="K128" s="20"/>
      <c r="L128" s="21"/>
      <c r="M128" s="19" t="s">
        <v>63</v>
      </c>
      <c r="N128" s="20">
        <f t="shared" si="2"/>
        <v>7.507875480590352</v>
      </c>
      <c r="O128" s="20">
        <v>12</v>
      </c>
      <c r="P128" s="20">
        <v>376</v>
      </c>
      <c r="Q128" s="20">
        <f t="shared" si="3"/>
        <v>2.687735398655633</v>
      </c>
      <c r="R128" s="21">
        <v>0.10112344132678275</v>
      </c>
    </row>
    <row r="129" spans="1:18" ht="13.5" thickBot="1">
      <c r="A129" s="40" t="s">
        <v>140</v>
      </c>
      <c r="B129" s="41">
        <f>(161/8063)*D129</f>
        <v>12.879201289842491</v>
      </c>
      <c r="C129" s="41">
        <v>8</v>
      </c>
      <c r="D129" s="41">
        <v>645</v>
      </c>
      <c r="E129" s="41">
        <f>(C129-B129)^2/B129</f>
        <v>1.8484535407934275</v>
      </c>
      <c r="F129" s="42">
        <v>0.1739633638686513</v>
      </c>
      <c r="G129" s="40" t="s">
        <v>143</v>
      </c>
      <c r="H129" s="41">
        <f>(161/8063)*J129</f>
        <v>11.721071561453554</v>
      </c>
      <c r="I129" s="41">
        <v>8</v>
      </c>
      <c r="J129" s="41">
        <v>587</v>
      </c>
      <c r="K129" s="41">
        <f>(I129-H129)^2/H129</f>
        <v>1.181323183026559</v>
      </c>
      <c r="L129" s="42">
        <v>0.27708678635859185</v>
      </c>
      <c r="M129" s="40" t="s">
        <v>144</v>
      </c>
      <c r="N129" s="41">
        <f t="shared" si="2"/>
        <v>11.541361776013892</v>
      </c>
      <c r="O129" s="41">
        <v>8</v>
      </c>
      <c r="P129" s="41">
        <v>578</v>
      </c>
      <c r="Q129" s="41">
        <f t="shared" si="3"/>
        <v>1.0866346166079293</v>
      </c>
      <c r="R129" s="42">
        <v>0.29721807362892316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280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11" t="s">
        <v>29</v>
      </c>
      <c r="B4" s="12">
        <f>(153/8063)*D4</f>
        <v>32.58104923725661</v>
      </c>
      <c r="C4" s="12">
        <v>30</v>
      </c>
      <c r="D4" s="12">
        <v>1717</v>
      </c>
      <c r="E4" s="12">
        <f>(C4-B4)^2/B4</f>
        <v>0.20446901868111397</v>
      </c>
      <c r="F4" s="13">
        <v>0.6511375096301488</v>
      </c>
      <c r="G4" s="11" t="s">
        <v>44</v>
      </c>
      <c r="H4" s="12">
        <f>(163/8063)*J4</f>
        <v>5.417834552895944</v>
      </c>
      <c r="I4" s="12">
        <v>6</v>
      </c>
      <c r="J4" s="12">
        <v>268</v>
      </c>
      <c r="K4" s="12">
        <f>(I4-H4)^2/H4</f>
        <v>0.06255573227512223</v>
      </c>
      <c r="L4" s="13">
        <v>0.802501169892496</v>
      </c>
      <c r="M4" s="11" t="s">
        <v>39</v>
      </c>
      <c r="N4" s="12">
        <f>(163/8063)*P4</f>
        <v>4.487907726652611</v>
      </c>
      <c r="O4" s="12">
        <v>6</v>
      </c>
      <c r="P4" s="12">
        <v>222</v>
      </c>
      <c r="Q4" s="12">
        <f>(O4-N4)^2/N4</f>
        <v>0.5094630242815278</v>
      </c>
      <c r="R4" s="13">
        <v>0.47537140131012656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5" t="s">
        <v>41</v>
      </c>
      <c r="N5" s="16">
        <f aca="true" t="shared" si="0" ref="N5:N68">(163/8063)*P5</f>
        <v>4.892223738062755</v>
      </c>
      <c r="O5" s="16">
        <v>6</v>
      </c>
      <c r="P5" s="16">
        <v>242</v>
      </c>
      <c r="Q5" s="16">
        <f aca="true" t="shared" si="1" ref="Q5:Q68">(O5-N5)^2/N5</f>
        <v>0.250840581342176</v>
      </c>
      <c r="R5" s="17">
        <v>0.6164838195145406</v>
      </c>
    </row>
    <row r="6" spans="1:18" ht="22.5">
      <c r="A6" s="15"/>
      <c r="B6" s="16"/>
      <c r="C6" s="16"/>
      <c r="D6" s="16"/>
      <c r="E6" s="16"/>
      <c r="F6" s="17"/>
      <c r="G6" s="15" t="s">
        <v>35</v>
      </c>
      <c r="H6" s="16">
        <f>(163/8063)*J6</f>
        <v>31.051469676299142</v>
      </c>
      <c r="I6" s="16">
        <v>29</v>
      </c>
      <c r="J6" s="16">
        <v>1536</v>
      </c>
      <c r="K6" s="16">
        <f>(I6-H6)^2/H6</f>
        <v>0.13553393371223188</v>
      </c>
      <c r="L6" s="17">
        <v>0.7127618849430218</v>
      </c>
      <c r="M6" s="15" t="s">
        <v>37</v>
      </c>
      <c r="N6" s="16">
        <f t="shared" si="0"/>
        <v>24.13766588118566</v>
      </c>
      <c r="O6" s="16">
        <v>23</v>
      </c>
      <c r="P6" s="16">
        <v>1194</v>
      </c>
      <c r="Q6" s="16">
        <f t="shared" si="1"/>
        <v>0.053620911963272705</v>
      </c>
      <c r="R6" s="17">
        <v>0.816878305157702</v>
      </c>
    </row>
    <row r="7" spans="1:18" ht="22.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5" t="s">
        <v>39</v>
      </c>
      <c r="N7" s="16">
        <f t="shared" si="0"/>
        <v>4.487907726652611</v>
      </c>
      <c r="O7" s="16">
        <v>6</v>
      </c>
      <c r="P7" s="16">
        <v>222</v>
      </c>
      <c r="Q7" s="16">
        <f t="shared" si="1"/>
        <v>0.5094630242815278</v>
      </c>
      <c r="R7" s="17">
        <v>0.47537140131012656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33</v>
      </c>
      <c r="N8" s="16">
        <f t="shared" si="0"/>
        <v>5.336971350613915</v>
      </c>
      <c r="O8" s="16">
        <v>7</v>
      </c>
      <c r="P8" s="16">
        <v>264</v>
      </c>
      <c r="Q8" s="16">
        <f t="shared" si="1"/>
        <v>0.5182085694278217</v>
      </c>
      <c r="R8" s="17">
        <v>0.47160685741540787</v>
      </c>
    </row>
    <row r="9" spans="1:18" ht="22.5">
      <c r="A9" s="15"/>
      <c r="B9" s="16"/>
      <c r="C9" s="16"/>
      <c r="D9" s="16"/>
      <c r="E9" s="16"/>
      <c r="F9" s="17"/>
      <c r="G9" s="15"/>
      <c r="H9" s="16"/>
      <c r="I9" s="16"/>
      <c r="J9" s="16"/>
      <c r="K9" s="16"/>
      <c r="L9" s="17"/>
      <c r="M9" s="15" t="s">
        <v>38</v>
      </c>
      <c r="N9" s="16">
        <f t="shared" si="0"/>
        <v>30.101327049485302</v>
      </c>
      <c r="O9" s="16">
        <v>27</v>
      </c>
      <c r="P9" s="16">
        <v>1489</v>
      </c>
      <c r="Q9" s="16">
        <f t="shared" si="1"/>
        <v>0.31952841986193004</v>
      </c>
      <c r="R9" s="17">
        <v>0.5718911851512687</v>
      </c>
    </row>
    <row r="10" spans="1:18" ht="22.5">
      <c r="A10" s="15"/>
      <c r="B10" s="16"/>
      <c r="C10" s="16"/>
      <c r="D10" s="16"/>
      <c r="E10" s="16"/>
      <c r="F10" s="17"/>
      <c r="G10" s="15" t="s">
        <v>40</v>
      </c>
      <c r="H10" s="16">
        <f>(163/8063)*J10</f>
        <v>32.02182810368349</v>
      </c>
      <c r="I10" s="16">
        <v>28</v>
      </c>
      <c r="J10" s="16">
        <v>1584</v>
      </c>
      <c r="K10" s="16">
        <f>(I10-H10)^2/H10</f>
        <v>0.5051273538539076</v>
      </c>
      <c r="L10" s="17">
        <v>0.4772558294221122</v>
      </c>
      <c r="M10" s="15" t="s">
        <v>41</v>
      </c>
      <c r="N10" s="16">
        <f t="shared" si="0"/>
        <v>4.892223738062755</v>
      </c>
      <c r="O10" s="16">
        <v>6</v>
      </c>
      <c r="P10" s="16">
        <v>242</v>
      </c>
      <c r="Q10" s="16">
        <f t="shared" si="1"/>
        <v>0.250840581342176</v>
      </c>
      <c r="R10" s="17">
        <v>0.6164838195145406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 t="s">
        <v>38</v>
      </c>
      <c r="N11" s="16">
        <f t="shared" si="0"/>
        <v>30.101327049485302</v>
      </c>
      <c r="O11" s="16">
        <v>27</v>
      </c>
      <c r="P11" s="16">
        <v>1489</v>
      </c>
      <c r="Q11" s="16">
        <f t="shared" si="1"/>
        <v>0.31952841986193004</v>
      </c>
      <c r="R11" s="17">
        <v>0.5718911851512687</v>
      </c>
    </row>
    <row r="12" spans="1:18" ht="22.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15" t="s">
        <v>34</v>
      </c>
      <c r="N12" s="16">
        <f t="shared" si="0"/>
        <v>6.266898176857249</v>
      </c>
      <c r="O12" s="16">
        <v>8</v>
      </c>
      <c r="P12" s="16">
        <v>310</v>
      </c>
      <c r="Q12" s="16">
        <f t="shared" si="1"/>
        <v>0.4792868568493331</v>
      </c>
      <c r="R12" s="17">
        <v>0.4887455187679687</v>
      </c>
    </row>
    <row r="13" spans="1:18" ht="22.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5" t="s">
        <v>43</v>
      </c>
      <c r="N13" s="16">
        <f t="shared" si="0"/>
        <v>2.4461118690313777</v>
      </c>
      <c r="O13" s="16">
        <v>2</v>
      </c>
      <c r="P13" s="16">
        <v>121</v>
      </c>
      <c r="Q13" s="16">
        <f t="shared" si="1"/>
        <v>0.08136005642680448</v>
      </c>
      <c r="R13" s="17">
        <v>0.7754626964150941</v>
      </c>
    </row>
    <row r="14" spans="1:18" ht="22.5">
      <c r="A14" s="15"/>
      <c r="B14" s="16"/>
      <c r="C14" s="16"/>
      <c r="D14" s="16"/>
      <c r="E14" s="16"/>
      <c r="F14" s="17"/>
      <c r="G14" s="15" t="s">
        <v>32</v>
      </c>
      <c r="H14" s="16">
        <f>(163/8063)*J14</f>
        <v>6.913803795113481</v>
      </c>
      <c r="I14" s="16">
        <v>8</v>
      </c>
      <c r="J14" s="16">
        <v>342</v>
      </c>
      <c r="K14" s="16">
        <f>(I14-H14)^2/H14</f>
        <v>0.17064733545718308</v>
      </c>
      <c r="L14" s="17">
        <v>0.679537140279824</v>
      </c>
      <c r="M14" s="15" t="s">
        <v>33</v>
      </c>
      <c r="N14" s="16">
        <f t="shared" si="0"/>
        <v>5.336971350613915</v>
      </c>
      <c r="O14" s="16">
        <v>7</v>
      </c>
      <c r="P14" s="16">
        <v>264</v>
      </c>
      <c r="Q14" s="16">
        <f t="shared" si="1"/>
        <v>0.5182085694278217</v>
      </c>
      <c r="R14" s="17">
        <v>0.47160685741540787</v>
      </c>
    </row>
    <row r="15" spans="1:18" ht="22.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15" t="s">
        <v>34</v>
      </c>
      <c r="N15" s="16">
        <f t="shared" si="0"/>
        <v>6.266898176857249</v>
      </c>
      <c r="O15" s="16">
        <v>8</v>
      </c>
      <c r="P15" s="16">
        <v>310</v>
      </c>
      <c r="Q15" s="16">
        <f t="shared" si="1"/>
        <v>0.4792868568493331</v>
      </c>
      <c r="R15" s="17">
        <v>0.4887455187679687</v>
      </c>
    </row>
    <row r="16" spans="1:18" ht="13.5" thickBot="1">
      <c r="A16" s="19"/>
      <c r="B16" s="20"/>
      <c r="C16" s="20"/>
      <c r="D16" s="20"/>
      <c r="E16" s="20"/>
      <c r="F16" s="21"/>
      <c r="G16" s="19" t="s">
        <v>45</v>
      </c>
      <c r="H16" s="20">
        <f>(163/8063)*J16</f>
        <v>2.0822274587622474</v>
      </c>
      <c r="I16" s="20">
        <v>3</v>
      </c>
      <c r="J16" s="20">
        <v>103</v>
      </c>
      <c r="K16" s="20">
        <f>(I16-H16)^2/H16</f>
        <v>0.4045218181642366</v>
      </c>
      <c r="L16" s="21">
        <v>0.5247631929203949</v>
      </c>
      <c r="M16" s="19" t="s">
        <v>169</v>
      </c>
      <c r="N16" s="20"/>
      <c r="O16" s="20"/>
      <c r="P16" s="20"/>
      <c r="Q16" s="20"/>
      <c r="R16" s="21"/>
    </row>
    <row r="17" spans="1:18" ht="13.5" thickBot="1">
      <c r="A17" s="40" t="s">
        <v>145</v>
      </c>
      <c r="B17" s="41">
        <f>(153/8063)*D17</f>
        <v>10.66426888254992</v>
      </c>
      <c r="C17" s="41">
        <v>5</v>
      </c>
      <c r="D17" s="41">
        <v>562</v>
      </c>
      <c r="E17" s="41">
        <f>(C17-B17)^2/B17</f>
        <v>3.008545857871483</v>
      </c>
      <c r="F17" s="42">
        <v>0.08282656404400657</v>
      </c>
      <c r="G17" s="40" t="s">
        <v>146</v>
      </c>
      <c r="H17" s="41">
        <f>(163/8063)*J17</f>
        <v>8.531067840754062</v>
      </c>
      <c r="I17" s="41">
        <v>4</v>
      </c>
      <c r="J17" s="41">
        <v>422</v>
      </c>
      <c r="K17" s="41">
        <f>(I17-H17)^2/H17</f>
        <v>2.4065657618426557</v>
      </c>
      <c r="L17" s="42">
        <v>0.12082717636294094</v>
      </c>
      <c r="M17" s="40" t="s">
        <v>169</v>
      </c>
      <c r="N17" s="41"/>
      <c r="O17" s="41"/>
      <c r="P17" s="41"/>
      <c r="Q17" s="41"/>
      <c r="R17" s="42"/>
    </row>
    <row r="18" spans="1:18" ht="22.5">
      <c r="A18" s="11" t="s">
        <v>160</v>
      </c>
      <c r="B18" s="12">
        <f>(153/8063)*D18</f>
        <v>141.69056182562323</v>
      </c>
      <c r="C18" s="12">
        <v>140</v>
      </c>
      <c r="D18" s="12">
        <v>7467</v>
      </c>
      <c r="E18" s="12">
        <f>(C18-B18)^2/B18</f>
        <v>0.02017071038063824</v>
      </c>
      <c r="F18" s="13">
        <v>0.8870613449477772</v>
      </c>
      <c r="G18" s="11" t="s">
        <v>91</v>
      </c>
      <c r="H18" s="12">
        <f>(163/8063)*J18</f>
        <v>21.408532804167184</v>
      </c>
      <c r="I18" s="12">
        <v>13</v>
      </c>
      <c r="J18" s="12">
        <v>1059</v>
      </c>
      <c r="K18" s="12">
        <f>(I18-H18)^2/H18</f>
        <v>3.302581478399733</v>
      </c>
      <c r="L18" s="13">
        <v>0.06917109785239883</v>
      </c>
      <c r="M18" s="25" t="s">
        <v>92</v>
      </c>
      <c r="N18" s="26">
        <f t="shared" si="0"/>
        <v>15.10120302616892</v>
      </c>
      <c r="O18" s="26">
        <v>7</v>
      </c>
      <c r="P18" s="26">
        <v>747</v>
      </c>
      <c r="Q18" s="26">
        <f t="shared" si="1"/>
        <v>4.345977625589095</v>
      </c>
      <c r="R18" s="27">
        <v>0.03709646363627228</v>
      </c>
    </row>
    <row r="19" spans="1:18" ht="12.7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5" t="s">
        <v>94</v>
      </c>
      <c r="N19" s="16">
        <f t="shared" si="0"/>
        <v>2.526975071313407</v>
      </c>
      <c r="O19" s="16">
        <v>4</v>
      </c>
      <c r="P19" s="16">
        <v>125</v>
      </c>
      <c r="Q19" s="16">
        <f t="shared" si="1"/>
        <v>0.8586560529084989</v>
      </c>
      <c r="R19" s="17">
        <v>0.3541150590410812</v>
      </c>
    </row>
    <row r="20" spans="1:18" ht="12.75">
      <c r="A20" s="15"/>
      <c r="B20" s="16"/>
      <c r="C20" s="16"/>
      <c r="D20" s="16"/>
      <c r="E20" s="16"/>
      <c r="F20" s="17"/>
      <c r="G20" s="15" t="s">
        <v>81</v>
      </c>
      <c r="H20" s="16">
        <f>(163/8063)*J20</f>
        <v>47.22411013270495</v>
      </c>
      <c r="I20" s="16">
        <v>45</v>
      </c>
      <c r="J20" s="16">
        <v>2336</v>
      </c>
      <c r="K20" s="16">
        <f>(I20-H20)^2/H20</f>
        <v>0.10474873678932556</v>
      </c>
      <c r="L20" s="17">
        <v>0.7462037139871682</v>
      </c>
      <c r="M20" s="15" t="s">
        <v>82</v>
      </c>
      <c r="N20" s="16">
        <f t="shared" si="0"/>
        <v>7.095746000248046</v>
      </c>
      <c r="O20" s="16">
        <v>3</v>
      </c>
      <c r="P20" s="16">
        <v>351</v>
      </c>
      <c r="Q20" s="16">
        <f t="shared" si="1"/>
        <v>2.3641115814970632</v>
      </c>
      <c r="R20" s="17">
        <v>0.12415457693267629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5" t="s">
        <v>84</v>
      </c>
      <c r="N21" s="16">
        <f t="shared" si="0"/>
        <v>45.66749348877589</v>
      </c>
      <c r="O21" s="16">
        <v>45</v>
      </c>
      <c r="P21" s="16">
        <v>2259</v>
      </c>
      <c r="Q21" s="16">
        <f t="shared" si="1"/>
        <v>0.009756339214625709</v>
      </c>
      <c r="R21" s="17">
        <v>0.9213175681272429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5" t="s">
        <v>85</v>
      </c>
      <c r="N22" s="16">
        <f t="shared" si="0"/>
        <v>12.473148952002976</v>
      </c>
      <c r="O22" s="16">
        <v>8</v>
      </c>
      <c r="P22" s="16">
        <v>617</v>
      </c>
      <c r="Q22" s="16">
        <f t="shared" si="1"/>
        <v>1.6041708171529698</v>
      </c>
      <c r="R22" s="17">
        <v>0.20531314524830147</v>
      </c>
    </row>
    <row r="23" spans="1:18" ht="12.7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5" t="s">
        <v>83</v>
      </c>
      <c r="N23" s="16">
        <f t="shared" si="0"/>
        <v>13.989333994791021</v>
      </c>
      <c r="O23" s="16">
        <v>11</v>
      </c>
      <c r="P23" s="16">
        <v>692</v>
      </c>
      <c r="Q23" s="16">
        <f t="shared" si="1"/>
        <v>0.6387807836842441</v>
      </c>
      <c r="R23" s="17">
        <v>0.42415263803522263</v>
      </c>
    </row>
    <row r="24" spans="1:18" ht="22.5">
      <c r="A24" s="15"/>
      <c r="B24" s="16"/>
      <c r="C24" s="16"/>
      <c r="D24" s="16"/>
      <c r="E24" s="16"/>
      <c r="F24" s="17"/>
      <c r="G24" s="15" t="s">
        <v>48</v>
      </c>
      <c r="H24" s="16">
        <f>(163/8063)*J24</f>
        <v>137.85154409028897</v>
      </c>
      <c r="I24" s="16">
        <v>128</v>
      </c>
      <c r="J24" s="16">
        <v>6819</v>
      </c>
      <c r="K24" s="16">
        <f>(I24-H24)^2/H24</f>
        <v>0.7040394186614297</v>
      </c>
      <c r="L24" s="17">
        <v>0.4014297106355825</v>
      </c>
      <c r="M24" s="15" t="s">
        <v>49</v>
      </c>
      <c r="N24" s="16">
        <f t="shared" si="0"/>
        <v>103.4038199181446</v>
      </c>
      <c r="O24" s="16">
        <v>99</v>
      </c>
      <c r="P24" s="16">
        <v>5115</v>
      </c>
      <c r="Q24" s="16">
        <f t="shared" si="1"/>
        <v>0.18755235432113954</v>
      </c>
      <c r="R24" s="17">
        <v>0.664961627576607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5" t="s">
        <v>15</v>
      </c>
      <c r="N25" s="16">
        <f t="shared" si="0"/>
        <v>1.111869031377899</v>
      </c>
      <c r="O25" s="16">
        <v>2</v>
      </c>
      <c r="P25" s="16">
        <v>55</v>
      </c>
      <c r="Q25" s="16">
        <f t="shared" si="1"/>
        <v>0.7094150436478379</v>
      </c>
      <c r="R25" s="17">
        <v>0.3996380715204525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52</v>
      </c>
      <c r="N26" s="16">
        <f t="shared" si="0"/>
        <v>7.095746000248046</v>
      </c>
      <c r="O26" s="16">
        <v>3</v>
      </c>
      <c r="P26" s="16">
        <v>351</v>
      </c>
      <c r="Q26" s="16">
        <f t="shared" si="1"/>
        <v>2.3641115814970632</v>
      </c>
      <c r="R26" s="17">
        <v>0.12415457693267629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38" t="s">
        <v>154</v>
      </c>
      <c r="N27" s="35">
        <f t="shared" si="0"/>
        <v>0.44474761255115963</v>
      </c>
      <c r="O27" s="35">
        <v>2</v>
      </c>
      <c r="P27" s="35">
        <v>22</v>
      </c>
      <c r="Q27" s="35">
        <f t="shared" si="1"/>
        <v>5.438612643226007</v>
      </c>
      <c r="R27" s="36">
        <v>0.01969630800176192</v>
      </c>
    </row>
    <row r="28" spans="1:18" ht="22.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38</v>
      </c>
      <c r="N28" s="16">
        <f t="shared" si="0"/>
        <v>30.101327049485302</v>
      </c>
      <c r="O28" s="16">
        <v>27</v>
      </c>
      <c r="P28" s="16">
        <v>1489</v>
      </c>
      <c r="Q28" s="16">
        <f t="shared" si="1"/>
        <v>0.31952841986193004</v>
      </c>
      <c r="R28" s="17">
        <v>0.5718911851512687</v>
      </c>
    </row>
    <row r="29" spans="1:18" ht="12.7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5" t="s">
        <v>53</v>
      </c>
      <c r="N29" s="16">
        <f t="shared" si="0"/>
        <v>6.266898176857249</v>
      </c>
      <c r="O29" s="16">
        <v>5</v>
      </c>
      <c r="P29" s="16">
        <v>310</v>
      </c>
      <c r="Q29" s="16">
        <f t="shared" si="1"/>
        <v>0.25611250497915694</v>
      </c>
      <c r="R29" s="17">
        <v>0.6128035843061461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5" t="s">
        <v>50</v>
      </c>
      <c r="N30" s="16">
        <f t="shared" si="0"/>
        <v>32.426144115093635</v>
      </c>
      <c r="O30" s="16">
        <v>22</v>
      </c>
      <c r="P30" s="16">
        <v>1604</v>
      </c>
      <c r="Q30" s="16">
        <f t="shared" si="1"/>
        <v>3.3523714914380514</v>
      </c>
      <c r="R30" s="17">
        <v>0.06710826772983303</v>
      </c>
    </row>
    <row r="31" spans="1:18" ht="12.7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5" t="s">
        <v>281</v>
      </c>
      <c r="N31" s="16">
        <f t="shared" si="0"/>
        <v>6.489271983132829</v>
      </c>
      <c r="O31" s="16">
        <v>3</v>
      </c>
      <c r="P31" s="16">
        <v>321</v>
      </c>
      <c r="Q31" s="16">
        <f t="shared" si="1"/>
        <v>1.8761764037509128</v>
      </c>
      <c r="R31" s="17">
        <v>0.17076936147334665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5" t="s">
        <v>59</v>
      </c>
      <c r="N32" s="16">
        <f t="shared" si="0"/>
        <v>1.6576956467815949</v>
      </c>
      <c r="O32" s="16">
        <v>3</v>
      </c>
      <c r="P32" s="16">
        <v>82</v>
      </c>
      <c r="Q32" s="16">
        <f t="shared" si="1"/>
        <v>1.0869190494450696</v>
      </c>
      <c r="R32" s="17">
        <v>0.2971548575221181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5" t="s">
        <v>56</v>
      </c>
      <c r="N33" s="16">
        <f t="shared" si="0"/>
        <v>10.269626689817686</v>
      </c>
      <c r="O33" s="16">
        <v>5</v>
      </c>
      <c r="P33" s="16">
        <v>508</v>
      </c>
      <c r="Q33" s="16">
        <f t="shared" si="1"/>
        <v>2.703989764065307</v>
      </c>
      <c r="R33" s="17">
        <v>0.10009747135012292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5" t="s">
        <v>51</v>
      </c>
      <c r="N34" s="16">
        <f t="shared" si="0"/>
        <v>39.46124271363016</v>
      </c>
      <c r="O34" s="16">
        <v>42</v>
      </c>
      <c r="P34" s="16">
        <v>1952</v>
      </c>
      <c r="Q34" s="16">
        <f t="shared" si="1"/>
        <v>0.1633321232650814</v>
      </c>
      <c r="R34" s="17">
        <v>0.6861070580561011</v>
      </c>
    </row>
    <row r="35" spans="1:18" ht="12.75">
      <c r="A35" s="15"/>
      <c r="B35" s="16"/>
      <c r="C35" s="16"/>
      <c r="D35" s="16"/>
      <c r="E35" s="16"/>
      <c r="F35" s="17"/>
      <c r="G35" s="15" t="s">
        <v>89</v>
      </c>
      <c r="H35" s="16">
        <f>(163/8063)*J35</f>
        <v>1.8598536524866676</v>
      </c>
      <c r="I35" s="16">
        <v>3</v>
      </c>
      <c r="J35" s="16">
        <v>92</v>
      </c>
      <c r="K35" s="16">
        <f>(I35-H35)^2/H35</f>
        <v>0.6989440765997642</v>
      </c>
      <c r="L35" s="17">
        <v>0.4031387272802881</v>
      </c>
      <c r="M35" s="15" t="s">
        <v>59</v>
      </c>
      <c r="N35" s="16">
        <f t="shared" si="0"/>
        <v>1.6576956467815949</v>
      </c>
      <c r="O35" s="16">
        <v>3</v>
      </c>
      <c r="P35" s="16">
        <v>82</v>
      </c>
      <c r="Q35" s="16">
        <f t="shared" si="1"/>
        <v>1.0869190494450696</v>
      </c>
      <c r="R35" s="17">
        <v>0.2971548575221181</v>
      </c>
    </row>
    <row r="36" spans="1:18" ht="12.75">
      <c r="A36" s="15"/>
      <c r="B36" s="16"/>
      <c r="C36" s="16"/>
      <c r="D36" s="16"/>
      <c r="E36" s="16"/>
      <c r="F36" s="17"/>
      <c r="G36" s="15" t="s">
        <v>79</v>
      </c>
      <c r="H36" s="16">
        <f>(163/8063)*J36</f>
        <v>7.277688205382612</v>
      </c>
      <c r="I36" s="16">
        <v>5</v>
      </c>
      <c r="J36" s="16">
        <v>360</v>
      </c>
      <c r="K36" s="16">
        <f>(I36-H36)^2/H36</f>
        <v>0.7128449879320324</v>
      </c>
      <c r="L36" s="17">
        <v>0.39850095966383503</v>
      </c>
      <c r="M36" s="15" t="s">
        <v>53</v>
      </c>
      <c r="N36" s="16">
        <f t="shared" si="0"/>
        <v>6.266898176857249</v>
      </c>
      <c r="O36" s="16">
        <v>5</v>
      </c>
      <c r="P36" s="16">
        <v>310</v>
      </c>
      <c r="Q36" s="16">
        <f t="shared" si="1"/>
        <v>0.25611250497915694</v>
      </c>
      <c r="R36" s="17">
        <v>0.6128035843061461</v>
      </c>
    </row>
    <row r="37" spans="1:18" ht="22.5">
      <c r="A37" s="15"/>
      <c r="B37" s="16"/>
      <c r="C37" s="16"/>
      <c r="D37" s="16"/>
      <c r="E37" s="16"/>
      <c r="F37" s="17"/>
      <c r="G37" s="15" t="s">
        <v>35</v>
      </c>
      <c r="H37" s="16">
        <f>(163/8063)*J37</f>
        <v>31.051469676299142</v>
      </c>
      <c r="I37" s="16">
        <v>29</v>
      </c>
      <c r="J37" s="16">
        <v>1536</v>
      </c>
      <c r="K37" s="16">
        <f>(I37-H37)^2/H37</f>
        <v>0.13553393371223188</v>
      </c>
      <c r="L37" s="17">
        <v>0.7127618849430218</v>
      </c>
      <c r="M37" s="15" t="s">
        <v>37</v>
      </c>
      <c r="N37" s="16">
        <f t="shared" si="0"/>
        <v>24.13766588118566</v>
      </c>
      <c r="O37" s="16">
        <v>23</v>
      </c>
      <c r="P37" s="16">
        <v>1194</v>
      </c>
      <c r="Q37" s="16">
        <f t="shared" si="1"/>
        <v>0.053620911963272705</v>
      </c>
      <c r="R37" s="17">
        <v>0.816878305157702</v>
      </c>
    </row>
    <row r="38" spans="1:18" ht="22.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5" t="s">
        <v>39</v>
      </c>
      <c r="N38" s="16">
        <f t="shared" si="0"/>
        <v>4.487907726652611</v>
      </c>
      <c r="O38" s="16">
        <v>6</v>
      </c>
      <c r="P38" s="16">
        <v>222</v>
      </c>
      <c r="Q38" s="16">
        <f t="shared" si="1"/>
        <v>0.5094630242815278</v>
      </c>
      <c r="R38" s="17">
        <v>0.47537140131012656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5" t="s">
        <v>33</v>
      </c>
      <c r="N39" s="16">
        <f t="shared" si="0"/>
        <v>5.336971350613915</v>
      </c>
      <c r="O39" s="16">
        <v>7</v>
      </c>
      <c r="P39" s="16">
        <v>264</v>
      </c>
      <c r="Q39" s="16">
        <f t="shared" si="1"/>
        <v>0.5182085694278217</v>
      </c>
      <c r="R39" s="17">
        <v>0.47160685741540787</v>
      </c>
    </row>
    <row r="40" spans="1:18" ht="22.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 t="s">
        <v>38</v>
      </c>
      <c r="N40" s="16">
        <f t="shared" si="0"/>
        <v>30.101327049485302</v>
      </c>
      <c r="O40" s="16">
        <v>27</v>
      </c>
      <c r="P40" s="16">
        <v>1489</v>
      </c>
      <c r="Q40" s="16">
        <f t="shared" si="1"/>
        <v>0.31952841986193004</v>
      </c>
      <c r="R40" s="17">
        <v>0.5718911851512687</v>
      </c>
    </row>
    <row r="41" spans="1:18" ht="22.5">
      <c r="A41" s="15"/>
      <c r="B41" s="16"/>
      <c r="C41" s="16"/>
      <c r="D41" s="16"/>
      <c r="E41" s="16"/>
      <c r="F41" s="17"/>
      <c r="G41" s="15" t="s">
        <v>72</v>
      </c>
      <c r="H41" s="16">
        <f>(163/8063)*J41</f>
        <v>111.7125139526231</v>
      </c>
      <c r="I41" s="16">
        <v>111</v>
      </c>
      <c r="J41" s="16">
        <v>5526</v>
      </c>
      <c r="K41" s="16">
        <f>(I41-H41)^2/H41</f>
        <v>0.004544487584424913</v>
      </c>
      <c r="L41" s="17">
        <v>0.9462530652955745</v>
      </c>
      <c r="M41" s="15" t="s">
        <v>77</v>
      </c>
      <c r="N41" s="16">
        <f t="shared" si="0"/>
        <v>8.268262433337467</v>
      </c>
      <c r="O41" s="16">
        <v>12</v>
      </c>
      <c r="P41" s="16">
        <v>409</v>
      </c>
      <c r="Q41" s="16">
        <f t="shared" si="1"/>
        <v>1.6842553533728675</v>
      </c>
      <c r="R41" s="17">
        <v>0.19435997445900566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5" t="s">
        <v>49</v>
      </c>
      <c r="N42" s="16">
        <f t="shared" si="0"/>
        <v>103.4038199181446</v>
      </c>
      <c r="O42" s="16">
        <v>99</v>
      </c>
      <c r="P42" s="16">
        <v>5115</v>
      </c>
      <c r="Q42" s="16">
        <f t="shared" si="1"/>
        <v>0.18755235432113954</v>
      </c>
      <c r="R42" s="17">
        <v>0.664961627576607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5" t="s">
        <v>74</v>
      </c>
      <c r="N43" s="16">
        <f t="shared" si="0"/>
        <v>100.8768448468312</v>
      </c>
      <c r="O43" s="16">
        <v>100</v>
      </c>
      <c r="P43" s="16">
        <v>4990</v>
      </c>
      <c r="Q43" s="16">
        <f t="shared" si="1"/>
        <v>0.007621738036928602</v>
      </c>
      <c r="R43" s="17">
        <v>0.9304310145748607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5" t="s">
        <v>76</v>
      </c>
      <c r="N44" s="16">
        <f t="shared" si="0"/>
        <v>19.932779362520154</v>
      </c>
      <c r="O44" s="16">
        <v>14</v>
      </c>
      <c r="P44" s="16">
        <v>986</v>
      </c>
      <c r="Q44" s="16">
        <f t="shared" si="1"/>
        <v>1.765828554272167</v>
      </c>
      <c r="R44" s="17">
        <v>0.18389917199923422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5" t="s">
        <v>37</v>
      </c>
      <c r="N45" s="16">
        <f t="shared" si="0"/>
        <v>24.13766588118566</v>
      </c>
      <c r="O45" s="16">
        <v>23</v>
      </c>
      <c r="P45" s="16">
        <v>1194</v>
      </c>
      <c r="Q45" s="16">
        <f t="shared" si="1"/>
        <v>0.053620911963272705</v>
      </c>
      <c r="R45" s="17">
        <v>0.816878305157702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5" t="s">
        <v>73</v>
      </c>
      <c r="N46" s="16">
        <f t="shared" si="0"/>
        <v>69.01674314771176</v>
      </c>
      <c r="O46" s="16">
        <v>61</v>
      </c>
      <c r="P46" s="16">
        <v>3414</v>
      </c>
      <c r="Q46" s="16">
        <f t="shared" si="1"/>
        <v>0.9311968047932196</v>
      </c>
      <c r="R46" s="17">
        <v>0.33455212903897735</v>
      </c>
    </row>
    <row r="47" spans="1:18" ht="13.5" thickBot="1">
      <c r="A47" s="19"/>
      <c r="B47" s="20"/>
      <c r="C47" s="20"/>
      <c r="D47" s="20"/>
      <c r="E47" s="20"/>
      <c r="F47" s="21"/>
      <c r="G47" s="19" t="s">
        <v>95</v>
      </c>
      <c r="H47" s="20">
        <f>(163/8063)*J47</f>
        <v>1.03100582909587</v>
      </c>
      <c r="I47" s="20">
        <v>2</v>
      </c>
      <c r="J47" s="20">
        <v>51</v>
      </c>
      <c r="K47" s="20">
        <f>(I47-H47)^2/H47</f>
        <v>0.9107123129163923</v>
      </c>
      <c r="L47" s="21">
        <v>0.3399254917488619</v>
      </c>
      <c r="M47" s="19" t="s">
        <v>96</v>
      </c>
      <c r="N47" s="20">
        <f t="shared" si="0"/>
        <v>1.0107900285253628</v>
      </c>
      <c r="O47" s="20">
        <v>2</v>
      </c>
      <c r="P47" s="20">
        <v>50</v>
      </c>
      <c r="Q47" s="20">
        <f t="shared" si="1"/>
        <v>0.9680906420222951</v>
      </c>
      <c r="R47" s="21">
        <v>0.32515682930956225</v>
      </c>
    </row>
    <row r="48" spans="1:18" ht="22.5">
      <c r="A48" s="11" t="s">
        <v>47</v>
      </c>
      <c r="B48" s="12">
        <f>(153/8063)*D48</f>
        <v>139.52734714126257</v>
      </c>
      <c r="C48" s="12">
        <v>135</v>
      </c>
      <c r="D48" s="12">
        <v>7353</v>
      </c>
      <c r="E48" s="12">
        <f>(C48-B48)^2/B48</f>
        <v>0.1469021848222095</v>
      </c>
      <c r="F48" s="13">
        <v>0.7015134950713038</v>
      </c>
      <c r="G48" s="11" t="s">
        <v>40</v>
      </c>
      <c r="H48" s="12">
        <f>(163/8063)*J48</f>
        <v>32.02182810368349</v>
      </c>
      <c r="I48" s="12">
        <v>28</v>
      </c>
      <c r="J48" s="12">
        <v>1584</v>
      </c>
      <c r="K48" s="12">
        <f>(I48-H48)^2/H48</f>
        <v>0.5051273538539076</v>
      </c>
      <c r="L48" s="13">
        <v>0.4772558294221122</v>
      </c>
      <c r="M48" s="11" t="s">
        <v>41</v>
      </c>
      <c r="N48" s="12">
        <f t="shared" si="0"/>
        <v>4.892223738062755</v>
      </c>
      <c r="O48" s="12">
        <v>6</v>
      </c>
      <c r="P48" s="12">
        <v>242</v>
      </c>
      <c r="Q48" s="12">
        <f t="shared" si="1"/>
        <v>0.250840581342176</v>
      </c>
      <c r="R48" s="13">
        <v>0.6164838195145406</v>
      </c>
    </row>
    <row r="49" spans="1:18" ht="22.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15" t="s">
        <v>38</v>
      </c>
      <c r="N49" s="16">
        <f t="shared" si="0"/>
        <v>30.101327049485302</v>
      </c>
      <c r="O49" s="16">
        <v>27</v>
      </c>
      <c r="P49" s="16">
        <v>1489</v>
      </c>
      <c r="Q49" s="16">
        <f t="shared" si="1"/>
        <v>0.31952841986193004</v>
      </c>
      <c r="R49" s="17">
        <v>0.5718911851512687</v>
      </c>
    </row>
    <row r="50" spans="1:18" ht="22.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 t="s">
        <v>34</v>
      </c>
      <c r="N50" s="16">
        <f t="shared" si="0"/>
        <v>6.266898176857249</v>
      </c>
      <c r="O50" s="16">
        <v>8</v>
      </c>
      <c r="P50" s="16">
        <v>310</v>
      </c>
      <c r="Q50" s="16">
        <f t="shared" si="1"/>
        <v>0.4792868568493331</v>
      </c>
      <c r="R50" s="17">
        <v>0.4887455187679687</v>
      </c>
    </row>
    <row r="51" spans="1:18" ht="22.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5" t="s">
        <v>43</v>
      </c>
      <c r="N51" s="16">
        <f t="shared" si="0"/>
        <v>2.4461118690313777</v>
      </c>
      <c r="O51" s="16">
        <v>2</v>
      </c>
      <c r="P51" s="16">
        <v>121</v>
      </c>
      <c r="Q51" s="16">
        <f t="shared" si="1"/>
        <v>0.08136005642680448</v>
      </c>
      <c r="R51" s="17">
        <v>0.7754626964150941</v>
      </c>
    </row>
    <row r="52" spans="1:18" ht="22.5">
      <c r="A52" s="15"/>
      <c r="B52" s="16"/>
      <c r="C52" s="16"/>
      <c r="D52" s="16"/>
      <c r="E52" s="16"/>
      <c r="F52" s="17"/>
      <c r="G52" s="15" t="s">
        <v>48</v>
      </c>
      <c r="H52" s="16">
        <f>(163/8063)*J52</f>
        <v>137.85154409028897</v>
      </c>
      <c r="I52" s="16">
        <v>128</v>
      </c>
      <c r="J52" s="16">
        <v>6819</v>
      </c>
      <c r="K52" s="16">
        <f>(I52-H52)^2/H52</f>
        <v>0.7040394186614297</v>
      </c>
      <c r="L52" s="17">
        <v>0.4014297106355825</v>
      </c>
      <c r="M52" s="15" t="s">
        <v>49</v>
      </c>
      <c r="N52" s="16">
        <f t="shared" si="0"/>
        <v>103.4038199181446</v>
      </c>
      <c r="O52" s="16">
        <v>99</v>
      </c>
      <c r="P52" s="16">
        <v>5115</v>
      </c>
      <c r="Q52" s="16">
        <f t="shared" si="1"/>
        <v>0.18755235432113954</v>
      </c>
      <c r="R52" s="17">
        <v>0.664961627576607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5" t="s">
        <v>15</v>
      </c>
      <c r="N53" s="16">
        <f t="shared" si="0"/>
        <v>1.111869031377899</v>
      </c>
      <c r="O53" s="16">
        <v>2</v>
      </c>
      <c r="P53" s="16">
        <v>55</v>
      </c>
      <c r="Q53" s="16">
        <f t="shared" si="1"/>
        <v>0.7094150436478379</v>
      </c>
      <c r="R53" s="17">
        <v>0.3996380715204525</v>
      </c>
    </row>
    <row r="54" spans="1:18" ht="12.7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5" t="s">
        <v>52</v>
      </c>
      <c r="N54" s="16">
        <f t="shared" si="0"/>
        <v>7.095746000248046</v>
      </c>
      <c r="O54" s="16">
        <v>3</v>
      </c>
      <c r="P54" s="16">
        <v>351</v>
      </c>
      <c r="Q54" s="16">
        <f t="shared" si="1"/>
        <v>2.3641115814970632</v>
      </c>
      <c r="R54" s="17">
        <v>0.12415457693267629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38" t="s">
        <v>154</v>
      </c>
      <c r="N55" s="35">
        <f t="shared" si="0"/>
        <v>0.44474761255115963</v>
      </c>
      <c r="O55" s="35">
        <v>2</v>
      </c>
      <c r="P55" s="35">
        <v>22</v>
      </c>
      <c r="Q55" s="35">
        <f t="shared" si="1"/>
        <v>5.438612643226007</v>
      </c>
      <c r="R55" s="36">
        <v>0.01969630800176192</v>
      </c>
    </row>
    <row r="56" spans="1:18" ht="22.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5" t="s">
        <v>38</v>
      </c>
      <c r="N56" s="16">
        <f t="shared" si="0"/>
        <v>30.101327049485302</v>
      </c>
      <c r="O56" s="16">
        <v>27</v>
      </c>
      <c r="P56" s="16">
        <v>1489</v>
      </c>
      <c r="Q56" s="16">
        <f t="shared" si="1"/>
        <v>0.31952841986193004</v>
      </c>
      <c r="R56" s="17">
        <v>0.5718911851512687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5" t="s">
        <v>53</v>
      </c>
      <c r="N57" s="16">
        <f t="shared" si="0"/>
        <v>6.266898176857249</v>
      </c>
      <c r="O57" s="16">
        <v>5</v>
      </c>
      <c r="P57" s="16">
        <v>310</v>
      </c>
      <c r="Q57" s="16">
        <f t="shared" si="1"/>
        <v>0.25611250497915694</v>
      </c>
      <c r="R57" s="17">
        <v>0.6128035843061461</v>
      </c>
    </row>
    <row r="58" spans="1:18" ht="22.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5" t="s">
        <v>50</v>
      </c>
      <c r="N58" s="16">
        <f t="shared" si="0"/>
        <v>32.426144115093635</v>
      </c>
      <c r="O58" s="16">
        <v>22</v>
      </c>
      <c r="P58" s="16">
        <v>1604</v>
      </c>
      <c r="Q58" s="16">
        <f t="shared" si="1"/>
        <v>3.3523714914380514</v>
      </c>
      <c r="R58" s="17">
        <v>0.06710826772983303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5" t="s">
        <v>281</v>
      </c>
      <c r="N59" s="16">
        <f t="shared" si="0"/>
        <v>6.489271983132829</v>
      </c>
      <c r="O59" s="16">
        <v>3</v>
      </c>
      <c r="P59" s="16">
        <v>321</v>
      </c>
      <c r="Q59" s="16">
        <f t="shared" si="1"/>
        <v>1.8761764037509128</v>
      </c>
      <c r="R59" s="17">
        <v>0.17076936147334665</v>
      </c>
    </row>
    <row r="60" spans="1:18" ht="12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 t="s">
        <v>59</v>
      </c>
      <c r="N60" s="16">
        <f t="shared" si="0"/>
        <v>1.6576956467815949</v>
      </c>
      <c r="O60" s="16">
        <v>3</v>
      </c>
      <c r="P60" s="16">
        <v>82</v>
      </c>
      <c r="Q60" s="16">
        <f t="shared" si="1"/>
        <v>1.0869190494450696</v>
      </c>
      <c r="R60" s="17">
        <v>0.2971548575221181</v>
      </c>
    </row>
    <row r="61" spans="1:18" ht="12.7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15" t="s">
        <v>56</v>
      </c>
      <c r="N61" s="16">
        <f t="shared" si="0"/>
        <v>10.269626689817686</v>
      </c>
      <c r="O61" s="16">
        <v>5</v>
      </c>
      <c r="P61" s="16">
        <v>508</v>
      </c>
      <c r="Q61" s="16">
        <f t="shared" si="1"/>
        <v>2.703989764065307</v>
      </c>
      <c r="R61" s="17">
        <v>0.10009747135012292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5" t="s">
        <v>51</v>
      </c>
      <c r="N62" s="16">
        <f t="shared" si="0"/>
        <v>39.46124271363016</v>
      </c>
      <c r="O62" s="16">
        <v>42</v>
      </c>
      <c r="P62" s="16">
        <v>1952</v>
      </c>
      <c r="Q62" s="16">
        <f t="shared" si="1"/>
        <v>0.1633321232650814</v>
      </c>
      <c r="R62" s="17">
        <v>0.6861070580561011</v>
      </c>
    </row>
    <row r="63" spans="1:18" ht="12.75">
      <c r="A63" s="15"/>
      <c r="B63" s="16"/>
      <c r="C63" s="16"/>
      <c r="D63" s="16"/>
      <c r="E63" s="16"/>
      <c r="F63" s="17"/>
      <c r="G63" s="15" t="s">
        <v>60</v>
      </c>
      <c r="H63" s="16">
        <f>(163/8063)*J63</f>
        <v>38.22807887882922</v>
      </c>
      <c r="I63" s="16">
        <v>30</v>
      </c>
      <c r="J63" s="16">
        <v>1891</v>
      </c>
      <c r="K63" s="16">
        <f>(I63-H63)^2/H63</f>
        <v>1.7709831103683487</v>
      </c>
      <c r="L63" s="17">
        <v>0.18326045822370196</v>
      </c>
      <c r="M63" s="15" t="s">
        <v>61</v>
      </c>
      <c r="N63" s="16">
        <f t="shared" si="0"/>
        <v>11.320848319484062</v>
      </c>
      <c r="O63" s="16">
        <v>9</v>
      </c>
      <c r="P63" s="16">
        <v>560</v>
      </c>
      <c r="Q63" s="16">
        <f t="shared" si="1"/>
        <v>0.4757891608512844</v>
      </c>
      <c r="R63" s="17">
        <v>0.4903358702140419</v>
      </c>
    </row>
    <row r="64" spans="1:18" ht="12.7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15" t="s">
        <v>62</v>
      </c>
      <c r="N64" s="16">
        <f t="shared" si="0"/>
        <v>29.61614783579313</v>
      </c>
      <c r="O64" s="16">
        <v>24</v>
      </c>
      <c r="P64" s="16">
        <v>1465</v>
      </c>
      <c r="Q64" s="16">
        <f t="shared" si="1"/>
        <v>1.0649972673138894</v>
      </c>
      <c r="R64" s="17">
        <v>0.3020781850992772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63</v>
      </c>
      <c r="N65" s="16">
        <f t="shared" si="0"/>
        <v>7.601141014510728</v>
      </c>
      <c r="O65" s="16">
        <v>5</v>
      </c>
      <c r="P65" s="16">
        <v>376</v>
      </c>
      <c r="Q65" s="16">
        <f t="shared" si="1"/>
        <v>0.8901209126963433</v>
      </c>
      <c r="R65" s="17">
        <v>0.3454445437370385</v>
      </c>
    </row>
    <row r="66" spans="1:18" ht="12.75">
      <c r="A66" s="15"/>
      <c r="B66" s="16"/>
      <c r="C66" s="16"/>
      <c r="D66" s="16"/>
      <c r="E66" s="16"/>
      <c r="F66" s="17"/>
      <c r="G66" s="15" t="s">
        <v>64</v>
      </c>
      <c r="H66" s="16">
        <f>(163/8063)*J66</f>
        <v>13.140270370829716</v>
      </c>
      <c r="I66" s="16">
        <v>9</v>
      </c>
      <c r="J66" s="16">
        <v>650</v>
      </c>
      <c r="K66" s="16">
        <f>(I66-H66)^2/H66</f>
        <v>1.3045270956999382</v>
      </c>
      <c r="L66" s="17">
        <v>0.25338795031193206</v>
      </c>
      <c r="M66" s="15" t="s">
        <v>65</v>
      </c>
      <c r="N66" s="16">
        <f t="shared" si="0"/>
        <v>8.793873248170655</v>
      </c>
      <c r="O66" s="16">
        <v>4</v>
      </c>
      <c r="P66" s="16">
        <v>435</v>
      </c>
      <c r="Q66" s="16">
        <f t="shared" si="1"/>
        <v>2.6133218061002794</v>
      </c>
      <c r="R66" s="17">
        <v>0.10596957925911676</v>
      </c>
    </row>
    <row r="67" spans="1:18" ht="12.7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279</v>
      </c>
      <c r="N67" s="16">
        <f t="shared" si="0"/>
        <v>0.950142626813841</v>
      </c>
      <c r="O67" s="16">
        <v>2</v>
      </c>
      <c r="P67" s="16">
        <v>47</v>
      </c>
      <c r="Q67" s="16">
        <f t="shared" si="1"/>
        <v>1.1600368964914292</v>
      </c>
      <c r="R67" s="17">
        <v>0.28145788865905985</v>
      </c>
    </row>
    <row r="68" spans="1:18" ht="13.5" thickBot="1">
      <c r="A68" s="19"/>
      <c r="B68" s="20"/>
      <c r="C68" s="20"/>
      <c r="D68" s="20"/>
      <c r="E68" s="20"/>
      <c r="F68" s="21"/>
      <c r="G68" s="19"/>
      <c r="H68" s="20"/>
      <c r="I68" s="20"/>
      <c r="J68" s="20"/>
      <c r="K68" s="20"/>
      <c r="L68" s="21"/>
      <c r="M68" s="19" t="s">
        <v>70</v>
      </c>
      <c r="N68" s="20">
        <f t="shared" si="0"/>
        <v>4.973086940344785</v>
      </c>
      <c r="O68" s="20">
        <v>4</v>
      </c>
      <c r="P68" s="20">
        <v>246</v>
      </c>
      <c r="Q68" s="20">
        <f t="shared" si="1"/>
        <v>0.19040451229351035</v>
      </c>
      <c r="R68" s="21">
        <v>0.6625801587728963</v>
      </c>
    </row>
    <row r="69" spans="1:18" ht="12.75">
      <c r="A69" s="11" t="s">
        <v>10</v>
      </c>
      <c r="B69" s="12">
        <f>(153/8063)*D69</f>
        <v>21.689073545826616</v>
      </c>
      <c r="C69" s="12">
        <v>29</v>
      </c>
      <c r="D69" s="12">
        <v>1143</v>
      </c>
      <c r="E69" s="12">
        <f>(C69-B69)^2/B69</f>
        <v>2.4643581711961557</v>
      </c>
      <c r="F69" s="13">
        <v>0.11645526345660073</v>
      </c>
      <c r="G69" s="11" t="s">
        <v>15</v>
      </c>
      <c r="H69" s="12">
        <f aca="true" t="shared" si="2" ref="H69:H97">(163/8063)*J69</f>
        <v>1.111869031377899</v>
      </c>
      <c r="I69" s="12">
        <v>2</v>
      </c>
      <c r="J69" s="12">
        <v>55</v>
      </c>
      <c r="K69" s="12">
        <f aca="true" t="shared" si="3" ref="K69:K97">(I69-H69)^2/H69</f>
        <v>0.7094150436478379</v>
      </c>
      <c r="L69" s="13">
        <v>0.3996380715204525</v>
      </c>
      <c r="M69" s="11" t="s">
        <v>169</v>
      </c>
      <c r="N69" s="12"/>
      <c r="O69" s="12"/>
      <c r="P69" s="12"/>
      <c r="Q69" s="12"/>
      <c r="R69" s="13"/>
    </row>
    <row r="70" spans="1:18" ht="22.5">
      <c r="A70" s="15"/>
      <c r="B70" s="16"/>
      <c r="C70" s="16"/>
      <c r="D70" s="16"/>
      <c r="E70" s="16"/>
      <c r="F70" s="17"/>
      <c r="G70" s="15" t="s">
        <v>11</v>
      </c>
      <c r="H70" s="16">
        <f t="shared" si="2"/>
        <v>7.702220017363264</v>
      </c>
      <c r="I70" s="16">
        <v>12</v>
      </c>
      <c r="J70" s="16">
        <v>381</v>
      </c>
      <c r="K70" s="16">
        <f t="shared" si="3"/>
        <v>2.398128427584993</v>
      </c>
      <c r="L70" s="17">
        <v>0.12148051018834183</v>
      </c>
      <c r="M70" s="38" t="s">
        <v>12</v>
      </c>
      <c r="N70" s="35">
        <f aca="true" t="shared" si="4" ref="N70:N96">(163/8063)*P70</f>
        <v>5.175244946049857</v>
      </c>
      <c r="O70" s="35">
        <v>11</v>
      </c>
      <c r="P70" s="35">
        <v>256</v>
      </c>
      <c r="Q70" s="35">
        <f aca="true" t="shared" si="5" ref="Q70:Q96">(O70-N70)^2/N70</f>
        <v>6.555780797276852</v>
      </c>
      <c r="R70" s="36">
        <v>0.0104543954921551</v>
      </c>
    </row>
    <row r="71" spans="1:18" ht="22.5">
      <c r="A71" s="15"/>
      <c r="B71" s="16"/>
      <c r="C71" s="16"/>
      <c r="D71" s="16"/>
      <c r="E71" s="16"/>
      <c r="F71" s="17"/>
      <c r="G71" s="15" t="s">
        <v>20</v>
      </c>
      <c r="H71" s="16">
        <f t="shared" si="2"/>
        <v>2.9919384844350736</v>
      </c>
      <c r="I71" s="16">
        <v>3</v>
      </c>
      <c r="J71" s="16">
        <v>148</v>
      </c>
      <c r="K71" s="16">
        <f t="shared" si="3"/>
        <v>2.1721045917767738E-05</v>
      </c>
      <c r="L71" s="17">
        <v>0.9962814091436885</v>
      </c>
      <c r="M71" s="38" t="s">
        <v>277</v>
      </c>
      <c r="N71" s="35">
        <f t="shared" si="4"/>
        <v>0.4649634131216669</v>
      </c>
      <c r="O71" s="35">
        <v>2</v>
      </c>
      <c r="P71" s="35">
        <v>23</v>
      </c>
      <c r="Q71" s="35">
        <f t="shared" si="5"/>
        <v>5.067790833767171</v>
      </c>
      <c r="R71" s="36">
        <v>0.02437442818665181</v>
      </c>
    </row>
    <row r="72" spans="1:18" ht="22.5">
      <c r="A72" s="15"/>
      <c r="B72" s="16"/>
      <c r="C72" s="16"/>
      <c r="D72" s="16"/>
      <c r="E72" s="16"/>
      <c r="F72" s="17"/>
      <c r="G72" s="15" t="s">
        <v>22</v>
      </c>
      <c r="H72" s="16">
        <f t="shared" si="2"/>
        <v>7.257472404812105</v>
      </c>
      <c r="I72" s="16">
        <v>9</v>
      </c>
      <c r="J72" s="16">
        <v>359</v>
      </c>
      <c r="K72" s="16">
        <f t="shared" si="3"/>
        <v>0.418382909451782</v>
      </c>
      <c r="L72" s="17">
        <v>0.5177450460453565</v>
      </c>
      <c r="M72" s="38" t="s">
        <v>171</v>
      </c>
      <c r="N72" s="35">
        <f t="shared" si="4"/>
        <v>0.38410021083963786</v>
      </c>
      <c r="O72" s="35">
        <v>2</v>
      </c>
      <c r="P72" s="35">
        <v>19</v>
      </c>
      <c r="Q72" s="35">
        <f t="shared" si="5"/>
        <v>6.798049193726302</v>
      </c>
      <c r="R72" s="36">
        <v>0.009125753035667095</v>
      </c>
    </row>
    <row r="73" spans="1:18" ht="22.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5" t="s">
        <v>23</v>
      </c>
      <c r="N73" s="16">
        <f t="shared" si="4"/>
        <v>2.203522262185291</v>
      </c>
      <c r="O73" s="16">
        <v>5</v>
      </c>
      <c r="P73" s="16">
        <v>109</v>
      </c>
      <c r="Q73" s="16">
        <f t="shared" si="5"/>
        <v>3.5489942045503495</v>
      </c>
      <c r="R73" s="17">
        <v>0.059581555604988456</v>
      </c>
    </row>
    <row r="74" spans="1:18" ht="22.5">
      <c r="A74" s="15"/>
      <c r="B74" s="16"/>
      <c r="C74" s="16"/>
      <c r="D74" s="16"/>
      <c r="E74" s="16"/>
      <c r="F74" s="17"/>
      <c r="G74" s="15" t="s">
        <v>17</v>
      </c>
      <c r="H74" s="16">
        <f t="shared" si="2"/>
        <v>4.912439538633263</v>
      </c>
      <c r="I74" s="16">
        <v>8</v>
      </c>
      <c r="J74" s="16">
        <v>243</v>
      </c>
      <c r="K74" s="16">
        <f t="shared" si="3"/>
        <v>1.9405897065243987</v>
      </c>
      <c r="L74" s="17">
        <v>0.16360451894664263</v>
      </c>
      <c r="M74" s="38" t="s">
        <v>19</v>
      </c>
      <c r="N74" s="35">
        <f t="shared" si="4"/>
        <v>2.8302120798710155</v>
      </c>
      <c r="O74" s="35">
        <v>8</v>
      </c>
      <c r="P74" s="35">
        <v>140</v>
      </c>
      <c r="Q74" s="35">
        <f t="shared" si="5"/>
        <v>9.44335844271063</v>
      </c>
      <c r="R74" s="36">
        <v>0.0021191508573795703</v>
      </c>
    </row>
    <row r="75" spans="1:18" ht="22.5">
      <c r="A75" s="15"/>
      <c r="B75" s="16"/>
      <c r="C75" s="16"/>
      <c r="D75" s="16"/>
      <c r="E75" s="16"/>
      <c r="F75" s="17"/>
      <c r="G75" s="38" t="s">
        <v>24</v>
      </c>
      <c r="H75" s="35">
        <f t="shared" si="2"/>
        <v>11.138906114349497</v>
      </c>
      <c r="I75" s="35">
        <v>26</v>
      </c>
      <c r="J75" s="35">
        <v>551</v>
      </c>
      <c r="K75" s="35">
        <f t="shared" si="3"/>
        <v>19.8270915663442</v>
      </c>
      <c r="L75" s="36">
        <v>8.477260796224684E-06</v>
      </c>
      <c r="M75" s="38" t="s">
        <v>19</v>
      </c>
      <c r="N75" s="35">
        <f t="shared" si="4"/>
        <v>2.8302120798710155</v>
      </c>
      <c r="O75" s="35">
        <v>8</v>
      </c>
      <c r="P75" s="35">
        <v>140</v>
      </c>
      <c r="Q75" s="35">
        <f t="shared" si="5"/>
        <v>9.44335844271063</v>
      </c>
      <c r="R75" s="36">
        <v>0.0021191508573795703</v>
      </c>
    </row>
    <row r="76" spans="1:18" ht="13.5" thickBot="1">
      <c r="A76" s="19"/>
      <c r="B76" s="20"/>
      <c r="C76" s="20"/>
      <c r="D76" s="20"/>
      <c r="E76" s="20"/>
      <c r="F76" s="21"/>
      <c r="G76" s="19"/>
      <c r="H76" s="20"/>
      <c r="I76" s="20"/>
      <c r="J76" s="20"/>
      <c r="K76" s="20"/>
      <c r="L76" s="21"/>
      <c r="M76" s="48" t="s">
        <v>25</v>
      </c>
      <c r="N76" s="23">
        <f t="shared" si="4"/>
        <v>10.89631650750341</v>
      </c>
      <c r="O76" s="23">
        <v>25</v>
      </c>
      <c r="P76" s="23">
        <v>539</v>
      </c>
      <c r="Q76" s="23">
        <f t="shared" si="5"/>
        <v>18.255149611297075</v>
      </c>
      <c r="R76" s="24">
        <v>1.932029196871632E-05</v>
      </c>
    </row>
    <row r="77" spans="1:18" ht="13.5" thickBot="1">
      <c r="A77" s="40" t="s">
        <v>140</v>
      </c>
      <c r="B77" s="41">
        <f>(153/8063)*D77</f>
        <v>12.239240977303734</v>
      </c>
      <c r="C77" s="41">
        <v>6</v>
      </c>
      <c r="D77" s="41">
        <v>645</v>
      </c>
      <c r="E77" s="41">
        <f>(C77-B77)^2/B77</f>
        <v>3.1805998464327807</v>
      </c>
      <c r="F77" s="42">
        <v>0.07451736941644604</v>
      </c>
      <c r="G77" s="40" t="s">
        <v>143</v>
      </c>
      <c r="H77" s="41">
        <f t="shared" si="2"/>
        <v>11.866674934887758</v>
      </c>
      <c r="I77" s="41">
        <v>6</v>
      </c>
      <c r="J77" s="41">
        <v>587</v>
      </c>
      <c r="K77" s="41">
        <f t="shared" si="3"/>
        <v>2.900380686290858</v>
      </c>
      <c r="L77" s="42">
        <v>0.08855863577271272</v>
      </c>
      <c r="M77" s="40" t="s">
        <v>144</v>
      </c>
      <c r="N77" s="41">
        <f t="shared" si="4"/>
        <v>11.684732729753193</v>
      </c>
      <c r="O77" s="41">
        <v>6</v>
      </c>
      <c r="P77" s="41">
        <v>578</v>
      </c>
      <c r="Q77" s="41">
        <f t="shared" si="5"/>
        <v>2.7656761139636084</v>
      </c>
      <c r="R77" s="42">
        <v>0.09630598916353728</v>
      </c>
    </row>
    <row r="78" spans="1:18" ht="12.75">
      <c r="A78" s="25" t="s">
        <v>98</v>
      </c>
      <c r="B78" s="26">
        <f>(153/8063)*D78</f>
        <v>35.02889743271735</v>
      </c>
      <c r="C78" s="26">
        <v>17</v>
      </c>
      <c r="D78" s="26">
        <v>1846</v>
      </c>
      <c r="E78" s="26">
        <f>(C78-B78)^2/B78</f>
        <v>9.279228478823045</v>
      </c>
      <c r="F78" s="27">
        <v>0.0023176702924150305</v>
      </c>
      <c r="G78" s="11" t="s">
        <v>64</v>
      </c>
      <c r="H78" s="12">
        <f t="shared" si="2"/>
        <v>13.140270370829716</v>
      </c>
      <c r="I78" s="12">
        <v>9</v>
      </c>
      <c r="J78" s="12">
        <v>650</v>
      </c>
      <c r="K78" s="12">
        <f t="shared" si="3"/>
        <v>1.3045270956999382</v>
      </c>
      <c r="L78" s="13">
        <v>0.25338795031193206</v>
      </c>
      <c r="M78" s="11" t="s">
        <v>65</v>
      </c>
      <c r="N78" s="12">
        <f t="shared" si="4"/>
        <v>8.793873248170655</v>
      </c>
      <c r="O78" s="12">
        <v>4</v>
      </c>
      <c r="P78" s="12">
        <v>435</v>
      </c>
      <c r="Q78" s="12">
        <f t="shared" si="5"/>
        <v>2.6133218061002794</v>
      </c>
      <c r="R78" s="13">
        <v>0.10596957925911676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5" t="s">
        <v>279</v>
      </c>
      <c r="N79" s="16">
        <f t="shared" si="4"/>
        <v>0.950142626813841</v>
      </c>
      <c r="O79" s="16">
        <v>2</v>
      </c>
      <c r="P79" s="16">
        <v>47</v>
      </c>
      <c r="Q79" s="16">
        <f t="shared" si="5"/>
        <v>1.1600368964914292</v>
      </c>
      <c r="R79" s="17">
        <v>0.28145788865905985</v>
      </c>
    </row>
    <row r="80" spans="1:18" ht="12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15" t="s">
        <v>70</v>
      </c>
      <c r="N80" s="16">
        <f t="shared" si="4"/>
        <v>4.973086940344785</v>
      </c>
      <c r="O80" s="16">
        <v>4</v>
      </c>
      <c r="P80" s="16">
        <v>246</v>
      </c>
      <c r="Q80" s="16">
        <f t="shared" si="5"/>
        <v>0.19040451229351035</v>
      </c>
      <c r="R80" s="17">
        <v>0.6625801587728963</v>
      </c>
    </row>
    <row r="81" spans="1:18" ht="12.75">
      <c r="A81" s="15"/>
      <c r="B81" s="16"/>
      <c r="C81" s="16"/>
      <c r="D81" s="16"/>
      <c r="E81" s="16"/>
      <c r="F81" s="17"/>
      <c r="G81" s="15" t="s">
        <v>114</v>
      </c>
      <c r="H81" s="16">
        <f t="shared" si="2"/>
        <v>1.981148455909711</v>
      </c>
      <c r="I81" s="16">
        <v>2</v>
      </c>
      <c r="J81" s="16">
        <v>98</v>
      </c>
      <c r="K81" s="16">
        <f t="shared" si="3"/>
        <v>0.0001793811632480237</v>
      </c>
      <c r="L81" s="17">
        <v>0.9893139968469906</v>
      </c>
      <c r="M81" s="15" t="s">
        <v>169</v>
      </c>
      <c r="N81" s="16"/>
      <c r="O81" s="16"/>
      <c r="P81" s="16"/>
      <c r="Q81" s="16"/>
      <c r="R81" s="17"/>
    </row>
    <row r="82" spans="1:18" ht="22.5">
      <c r="A82" s="15"/>
      <c r="B82" s="16"/>
      <c r="C82" s="16"/>
      <c r="D82" s="16"/>
      <c r="E82" s="16"/>
      <c r="F82" s="17"/>
      <c r="G82" s="15" t="s">
        <v>110</v>
      </c>
      <c r="H82" s="16">
        <f t="shared" si="2"/>
        <v>8.996031253875728</v>
      </c>
      <c r="I82" s="16">
        <v>4</v>
      </c>
      <c r="J82" s="16">
        <v>445</v>
      </c>
      <c r="K82" s="16">
        <f t="shared" si="3"/>
        <v>2.7745933273574956</v>
      </c>
      <c r="L82" s="17">
        <v>0.09577097853549077</v>
      </c>
      <c r="M82" s="15" t="s">
        <v>111</v>
      </c>
      <c r="N82" s="16">
        <f t="shared" si="4"/>
        <v>8.793873248170655</v>
      </c>
      <c r="O82" s="16">
        <v>4</v>
      </c>
      <c r="P82" s="16">
        <v>435</v>
      </c>
      <c r="Q82" s="16">
        <f t="shared" si="5"/>
        <v>2.6133218061002794</v>
      </c>
      <c r="R82" s="17">
        <v>0.10596957925911676</v>
      </c>
    </row>
    <row r="83" spans="1:18" ht="22.5">
      <c r="A83" s="15"/>
      <c r="B83" s="16"/>
      <c r="C83" s="16"/>
      <c r="D83" s="16"/>
      <c r="E83" s="16"/>
      <c r="F83" s="17"/>
      <c r="G83" s="15" t="s">
        <v>112</v>
      </c>
      <c r="H83" s="16">
        <f t="shared" si="2"/>
        <v>6.650998387696887</v>
      </c>
      <c r="I83" s="16">
        <v>4</v>
      </c>
      <c r="J83" s="16">
        <v>329</v>
      </c>
      <c r="K83" s="16">
        <f t="shared" si="3"/>
        <v>1.0566522560840796</v>
      </c>
      <c r="L83" s="17">
        <v>0.3039799714840251</v>
      </c>
      <c r="M83" s="15" t="s">
        <v>113</v>
      </c>
      <c r="N83" s="16">
        <f t="shared" si="4"/>
        <v>6.610566786555872</v>
      </c>
      <c r="O83" s="16">
        <v>4</v>
      </c>
      <c r="P83" s="16">
        <v>327</v>
      </c>
      <c r="Q83" s="16">
        <f t="shared" si="5"/>
        <v>1.0309341342604184</v>
      </c>
      <c r="R83" s="17">
        <v>0.3099393674191322</v>
      </c>
    </row>
    <row r="84" spans="1:18" ht="22.5">
      <c r="A84" s="15"/>
      <c r="B84" s="16"/>
      <c r="C84" s="16"/>
      <c r="D84" s="16"/>
      <c r="E84" s="16"/>
      <c r="F84" s="17"/>
      <c r="G84" s="31" t="s">
        <v>103</v>
      </c>
      <c r="H84" s="32">
        <f t="shared" si="2"/>
        <v>15.930050849559716</v>
      </c>
      <c r="I84" s="32">
        <v>8</v>
      </c>
      <c r="J84" s="32">
        <v>788</v>
      </c>
      <c r="K84" s="32">
        <f t="shared" si="3"/>
        <v>3.9476149241758915</v>
      </c>
      <c r="L84" s="33">
        <v>0.046937850206156706</v>
      </c>
      <c r="M84" s="15" t="s">
        <v>108</v>
      </c>
      <c r="N84" s="16">
        <f t="shared" si="4"/>
        <v>1.9407168547686964</v>
      </c>
      <c r="O84" s="16">
        <v>3</v>
      </c>
      <c r="P84" s="16">
        <v>96</v>
      </c>
      <c r="Q84" s="16">
        <f t="shared" si="5"/>
        <v>0.5781785112104145</v>
      </c>
      <c r="R84" s="17">
        <v>0.4470271734185397</v>
      </c>
    </row>
    <row r="85" spans="1:18" ht="12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5" t="s">
        <v>105</v>
      </c>
      <c r="N85" s="16">
        <f t="shared" si="4"/>
        <v>9.764231675555004</v>
      </c>
      <c r="O85" s="16">
        <v>5</v>
      </c>
      <c r="P85" s="16">
        <v>483</v>
      </c>
      <c r="Q85" s="16">
        <f t="shared" si="5"/>
        <v>2.3245969793185477</v>
      </c>
      <c r="R85" s="17">
        <v>0.12734319819780537</v>
      </c>
    </row>
    <row r="86" spans="1:18" ht="12.75">
      <c r="A86" s="15"/>
      <c r="B86" s="16"/>
      <c r="C86" s="16"/>
      <c r="D86" s="16"/>
      <c r="E86" s="16"/>
      <c r="F86" s="17"/>
      <c r="G86" s="31" t="s">
        <v>116</v>
      </c>
      <c r="H86" s="32">
        <f t="shared" si="2"/>
        <v>17.122783083219645</v>
      </c>
      <c r="I86" s="32">
        <v>7</v>
      </c>
      <c r="J86" s="32">
        <v>847</v>
      </c>
      <c r="K86" s="32">
        <f t="shared" si="3"/>
        <v>5.984467411161641</v>
      </c>
      <c r="L86" s="33">
        <v>0.01443239986070699</v>
      </c>
      <c r="M86" s="15" t="s">
        <v>105</v>
      </c>
      <c r="N86" s="16">
        <f t="shared" si="4"/>
        <v>9.764231675555004</v>
      </c>
      <c r="O86" s="16">
        <v>5</v>
      </c>
      <c r="P86" s="16">
        <v>483</v>
      </c>
      <c r="Q86" s="16">
        <f t="shared" si="5"/>
        <v>2.3245969793185477</v>
      </c>
      <c r="R86" s="17">
        <v>0.12734319819780537</v>
      </c>
    </row>
    <row r="87" spans="1:18" ht="12.7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38" t="s">
        <v>117</v>
      </c>
      <c r="N87" s="35">
        <f t="shared" si="4"/>
        <v>9.036462855016744</v>
      </c>
      <c r="O87" s="35">
        <v>2</v>
      </c>
      <c r="P87" s="35">
        <v>447</v>
      </c>
      <c r="Q87" s="35">
        <f t="shared" si="5"/>
        <v>5.479113930351971</v>
      </c>
      <c r="R87" s="36">
        <v>0.019245011916708687</v>
      </c>
    </row>
    <row r="88" spans="1:18" ht="12.7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5" t="s">
        <v>177</v>
      </c>
      <c r="N88" s="16">
        <f t="shared" si="4"/>
        <v>0.6469056182562322</v>
      </c>
      <c r="O88" s="16">
        <v>2</v>
      </c>
      <c r="P88" s="16">
        <v>32</v>
      </c>
      <c r="Q88" s="16">
        <f t="shared" si="5"/>
        <v>2.8301878268451888</v>
      </c>
      <c r="R88" s="17">
        <v>0.09250753965701364</v>
      </c>
    </row>
    <row r="89" spans="1:18" ht="22.5">
      <c r="A89" s="15"/>
      <c r="B89" s="16"/>
      <c r="C89" s="16"/>
      <c r="D89" s="16"/>
      <c r="E89" s="16"/>
      <c r="F89" s="17"/>
      <c r="G89" s="31" t="s">
        <v>99</v>
      </c>
      <c r="H89" s="32">
        <f t="shared" si="2"/>
        <v>15.707677043284137</v>
      </c>
      <c r="I89" s="32">
        <v>6</v>
      </c>
      <c r="J89" s="32">
        <v>777</v>
      </c>
      <c r="K89" s="32">
        <f t="shared" si="3"/>
        <v>5.999549985463828</v>
      </c>
      <c r="L89" s="33">
        <v>0.014309527949055156</v>
      </c>
      <c r="M89" s="15" t="s">
        <v>101</v>
      </c>
      <c r="N89" s="16">
        <f t="shared" si="4"/>
        <v>12.857249162842614</v>
      </c>
      <c r="O89" s="16">
        <v>6</v>
      </c>
      <c r="P89" s="16">
        <v>636</v>
      </c>
      <c r="Q89" s="16">
        <f t="shared" si="5"/>
        <v>3.6572260120149718</v>
      </c>
      <c r="R89" s="17">
        <v>0.055826508025676236</v>
      </c>
    </row>
    <row r="90" spans="1:18" ht="12.75">
      <c r="A90" s="15"/>
      <c r="B90" s="16"/>
      <c r="C90" s="16"/>
      <c r="D90" s="16"/>
      <c r="E90" s="16"/>
      <c r="F90" s="17"/>
      <c r="G90" s="15" t="s">
        <v>124</v>
      </c>
      <c r="H90" s="16">
        <f t="shared" si="2"/>
        <v>2.9515068832940594</v>
      </c>
      <c r="I90" s="16">
        <v>3</v>
      </c>
      <c r="J90" s="16">
        <v>146</v>
      </c>
      <c r="K90" s="16">
        <f t="shared" si="3"/>
        <v>0.000796739584503854</v>
      </c>
      <c r="L90" s="17">
        <v>0.9774814353283416</v>
      </c>
      <c r="M90" s="15" t="s">
        <v>125</v>
      </c>
      <c r="N90" s="16">
        <f t="shared" si="4"/>
        <v>2.385464467319856</v>
      </c>
      <c r="O90" s="16">
        <v>3</v>
      </c>
      <c r="P90" s="16">
        <v>118</v>
      </c>
      <c r="Q90" s="16">
        <f t="shared" si="5"/>
        <v>0.1583146284927792</v>
      </c>
      <c r="R90" s="17">
        <v>0.6907129613694292</v>
      </c>
    </row>
    <row r="91" spans="1:18" ht="22.5">
      <c r="A91" s="15"/>
      <c r="B91" s="16"/>
      <c r="C91" s="16"/>
      <c r="D91" s="16"/>
      <c r="E91" s="16"/>
      <c r="F91" s="17"/>
      <c r="G91" s="15" t="s">
        <v>121</v>
      </c>
      <c r="H91" s="16">
        <f t="shared" si="2"/>
        <v>8.591715242465584</v>
      </c>
      <c r="I91" s="16">
        <v>5</v>
      </c>
      <c r="J91" s="16">
        <v>425</v>
      </c>
      <c r="K91" s="16">
        <f t="shared" si="3"/>
        <v>1.5014951053309755</v>
      </c>
      <c r="L91" s="17">
        <v>0.22044145884251565</v>
      </c>
      <c r="M91" s="15" t="s">
        <v>123</v>
      </c>
      <c r="N91" s="16">
        <f t="shared" si="4"/>
        <v>2.9717226838645665</v>
      </c>
      <c r="O91" s="16">
        <v>4</v>
      </c>
      <c r="P91" s="16">
        <v>147</v>
      </c>
      <c r="Q91" s="16">
        <f t="shared" si="5"/>
        <v>0.3558051512073319</v>
      </c>
      <c r="R91" s="17">
        <v>0.5508452279419449</v>
      </c>
    </row>
    <row r="92" spans="1:18" ht="22.5">
      <c r="A92" s="15"/>
      <c r="B92" s="16"/>
      <c r="C92" s="16"/>
      <c r="D92" s="16"/>
      <c r="E92" s="16"/>
      <c r="F92" s="17"/>
      <c r="G92" s="15" t="s">
        <v>129</v>
      </c>
      <c r="H92" s="16">
        <f t="shared" si="2"/>
        <v>6.4084087808508</v>
      </c>
      <c r="I92" s="16">
        <v>5</v>
      </c>
      <c r="J92" s="16">
        <v>317</v>
      </c>
      <c r="K92" s="16">
        <f t="shared" si="3"/>
        <v>0.30953320267348566</v>
      </c>
      <c r="L92" s="17">
        <v>0.5779667719552254</v>
      </c>
      <c r="M92" s="15" t="s">
        <v>123</v>
      </c>
      <c r="N92" s="16">
        <f t="shared" si="4"/>
        <v>2.9717226838645665</v>
      </c>
      <c r="O92" s="16">
        <v>4</v>
      </c>
      <c r="P92" s="16">
        <v>147</v>
      </c>
      <c r="Q92" s="16">
        <f t="shared" si="5"/>
        <v>0.3558051512073319</v>
      </c>
      <c r="R92" s="17">
        <v>0.5508452279419449</v>
      </c>
    </row>
    <row r="93" spans="1:18" ht="22.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132</v>
      </c>
      <c r="N93" s="16">
        <f t="shared" si="4"/>
        <v>1.9609326553392037</v>
      </c>
      <c r="O93" s="16">
        <v>2</v>
      </c>
      <c r="P93" s="16">
        <v>97</v>
      </c>
      <c r="Q93" s="16">
        <f t="shared" si="5"/>
        <v>0.000778332399478266</v>
      </c>
      <c r="R93" s="17">
        <v>0.9777430233610154</v>
      </c>
    </row>
    <row r="94" spans="1:18" ht="12.7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15" t="s">
        <v>131</v>
      </c>
      <c r="N94" s="16">
        <f t="shared" si="4"/>
        <v>4.022944313530944</v>
      </c>
      <c r="O94" s="16">
        <v>2</v>
      </c>
      <c r="P94" s="16">
        <v>199</v>
      </c>
      <c r="Q94" s="16">
        <f t="shared" si="5"/>
        <v>1.0172409500879622</v>
      </c>
      <c r="R94" s="17">
        <v>0.31317435870675747</v>
      </c>
    </row>
    <row r="95" spans="1:18" ht="12.75">
      <c r="A95" s="15"/>
      <c r="B95" s="16"/>
      <c r="C95" s="16"/>
      <c r="D95" s="16"/>
      <c r="E95" s="16"/>
      <c r="F95" s="17"/>
      <c r="G95" s="15" t="s">
        <v>184</v>
      </c>
      <c r="H95" s="16">
        <f t="shared" si="2"/>
        <v>1.9609326553392037</v>
      </c>
      <c r="I95" s="16">
        <v>2</v>
      </c>
      <c r="J95" s="16">
        <v>97</v>
      </c>
      <c r="K95" s="16">
        <f t="shared" si="3"/>
        <v>0.000778332399478266</v>
      </c>
      <c r="L95" s="17">
        <v>0.9777430233610154</v>
      </c>
      <c r="M95" s="15" t="s">
        <v>169</v>
      </c>
      <c r="N95" s="16"/>
      <c r="O95" s="16"/>
      <c r="P95" s="16"/>
      <c r="Q95" s="16"/>
      <c r="R95" s="17"/>
    </row>
    <row r="96" spans="1:18" ht="12.75">
      <c r="A96" s="15"/>
      <c r="B96" s="16"/>
      <c r="C96" s="16"/>
      <c r="D96" s="16"/>
      <c r="E96" s="16"/>
      <c r="F96" s="17"/>
      <c r="G96" s="31" t="s">
        <v>134</v>
      </c>
      <c r="H96" s="32">
        <f t="shared" si="2"/>
        <v>9.562073669849932</v>
      </c>
      <c r="I96" s="32">
        <v>3</v>
      </c>
      <c r="J96" s="32">
        <v>473</v>
      </c>
      <c r="K96" s="32">
        <f t="shared" si="3"/>
        <v>4.503292103292648</v>
      </c>
      <c r="L96" s="33">
        <v>0.03382966399225662</v>
      </c>
      <c r="M96" s="15" t="s">
        <v>136</v>
      </c>
      <c r="N96" s="16">
        <f t="shared" si="4"/>
        <v>4.831576336351234</v>
      </c>
      <c r="O96" s="16">
        <v>3</v>
      </c>
      <c r="P96" s="16">
        <v>239</v>
      </c>
      <c r="Q96" s="16">
        <f t="shared" si="5"/>
        <v>0.6943224410307526</v>
      </c>
      <c r="R96" s="17">
        <v>0.40469803806296867</v>
      </c>
    </row>
    <row r="97" spans="1:18" ht="13.5" thickBot="1">
      <c r="A97" s="19"/>
      <c r="B97" s="20"/>
      <c r="C97" s="20"/>
      <c r="D97" s="20"/>
      <c r="E97" s="20"/>
      <c r="F97" s="21"/>
      <c r="G97" s="19" t="s">
        <v>45</v>
      </c>
      <c r="H97" s="20">
        <f t="shared" si="2"/>
        <v>2.0822274587622474</v>
      </c>
      <c r="I97" s="20">
        <v>3</v>
      </c>
      <c r="J97" s="20">
        <v>103</v>
      </c>
      <c r="K97" s="20">
        <f t="shared" si="3"/>
        <v>0.4045218181642366</v>
      </c>
      <c r="L97" s="21">
        <v>0.5247631929203949</v>
      </c>
      <c r="M97" s="19" t="s">
        <v>169</v>
      </c>
      <c r="N97" s="20"/>
      <c r="O97" s="20"/>
      <c r="P97" s="20"/>
      <c r="Q97" s="20"/>
      <c r="R97" s="21"/>
    </row>
    <row r="98" spans="1:18" ht="13.5" thickBot="1">
      <c r="A98" s="40" t="s">
        <v>185</v>
      </c>
      <c r="B98" s="41">
        <f>(153/8063)*D98</f>
        <v>2.01141014510728</v>
      </c>
      <c r="C98" s="41">
        <v>3</v>
      </c>
      <c r="D98" s="41">
        <v>106</v>
      </c>
      <c r="E98" s="41">
        <f>(C98-B98)^2/B98</f>
        <v>0.4858829530984012</v>
      </c>
      <c r="F98" s="42">
        <v>0.4857695954633946</v>
      </c>
      <c r="G98" s="40" t="s">
        <v>169</v>
      </c>
      <c r="H98" s="41"/>
      <c r="I98" s="41"/>
      <c r="J98" s="41"/>
      <c r="K98" s="41"/>
      <c r="L98" s="42"/>
      <c r="M98" s="40" t="s">
        <v>169</v>
      </c>
      <c r="N98" s="41"/>
      <c r="O98" s="41"/>
      <c r="P98" s="41"/>
      <c r="Q98" s="41"/>
      <c r="R98" s="42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213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13.5" thickBot="1">
      <c r="A4" s="40" t="s">
        <v>140</v>
      </c>
      <c r="B4" s="41">
        <f>(194/8063)*D4</f>
        <v>15.519037579064864</v>
      </c>
      <c r="C4" s="41">
        <v>10</v>
      </c>
      <c r="D4" s="41">
        <v>645</v>
      </c>
      <c r="E4" s="41">
        <f>(C4-B4)^2/B4</f>
        <v>1.9627361325692199</v>
      </c>
      <c r="F4" s="42">
        <v>0.16122099603061502</v>
      </c>
      <c r="G4" s="40" t="s">
        <v>143</v>
      </c>
      <c r="H4" s="41">
        <f>(194/8063)*J4</f>
        <v>14.123527223117947</v>
      </c>
      <c r="I4" s="41">
        <v>10</v>
      </c>
      <c r="J4" s="41">
        <v>587</v>
      </c>
      <c r="K4" s="41">
        <f>(I4-H4)^2/H4</f>
        <v>1.2039114940043336</v>
      </c>
      <c r="L4" s="42">
        <v>0.2725412959232131</v>
      </c>
      <c r="M4" s="43" t="s">
        <v>144</v>
      </c>
      <c r="N4" s="41">
        <f>(194/8063)*P4</f>
        <v>13.90698251271239</v>
      </c>
      <c r="O4" s="41">
        <v>9</v>
      </c>
      <c r="P4" s="41">
        <v>578</v>
      </c>
      <c r="Q4" s="41">
        <f>(O4-N4)^2/N4</f>
        <v>1.7313948125019232</v>
      </c>
      <c r="R4" s="42">
        <v>0.18823286503285364</v>
      </c>
    </row>
    <row r="5" spans="1:18" ht="22.5">
      <c r="A5" s="25" t="s">
        <v>214</v>
      </c>
      <c r="B5" s="26">
        <f>(194/8063)*D5</f>
        <v>41.311918640704455</v>
      </c>
      <c r="C5" s="26">
        <v>28</v>
      </c>
      <c r="D5" s="26">
        <v>1717</v>
      </c>
      <c r="E5" s="26">
        <f>(C5-B5)^2/B5</f>
        <v>4.289492808066612</v>
      </c>
      <c r="F5" s="27">
        <v>0.03834860380826899</v>
      </c>
      <c r="G5" s="11" t="s">
        <v>30</v>
      </c>
      <c r="H5" s="12">
        <f>(194/8063)*J5</f>
        <v>1.7804787300012404</v>
      </c>
      <c r="I5" s="12">
        <v>2</v>
      </c>
      <c r="J5" s="12">
        <v>74</v>
      </c>
      <c r="K5" s="12">
        <f>(I5-H5)^2/H5</f>
        <v>0.02706552297978576</v>
      </c>
      <c r="L5" s="13">
        <v>0.8693249312568283</v>
      </c>
      <c r="M5" s="14" t="s">
        <v>203</v>
      </c>
      <c r="N5" s="12">
        <f aca="true" t="shared" si="0" ref="N5:N68">(194/8063)*P5</f>
        <v>0.697755177973459</v>
      </c>
      <c r="O5" s="12">
        <v>2</v>
      </c>
      <c r="P5" s="12">
        <v>29</v>
      </c>
      <c r="Q5" s="12">
        <f aca="true" t="shared" si="1" ref="Q5:Q68">(O5-N5)^2/N5</f>
        <v>2.430424925573886</v>
      </c>
      <c r="R5" s="13">
        <v>0.11900063675170991</v>
      </c>
    </row>
    <row r="6" spans="1:18" ht="22.5">
      <c r="A6" s="15"/>
      <c r="B6" s="16"/>
      <c r="C6" s="16"/>
      <c r="D6" s="16"/>
      <c r="E6" s="16"/>
      <c r="F6" s="17"/>
      <c r="G6" s="15" t="s">
        <v>32</v>
      </c>
      <c r="H6" s="16">
        <f>(194/8063)*J6</f>
        <v>8.228698995411138</v>
      </c>
      <c r="I6" s="16">
        <v>9</v>
      </c>
      <c r="J6" s="16">
        <v>342</v>
      </c>
      <c r="K6" s="16">
        <f>(I6-H6)^2/H6</f>
        <v>0.07229639096186966</v>
      </c>
      <c r="L6" s="17">
        <v>0.7880221188069371</v>
      </c>
      <c r="M6" s="18" t="s">
        <v>203</v>
      </c>
      <c r="N6" s="16">
        <f t="shared" si="0"/>
        <v>0.697755177973459</v>
      </c>
      <c r="O6" s="16">
        <v>2</v>
      </c>
      <c r="P6" s="16">
        <v>29</v>
      </c>
      <c r="Q6" s="16">
        <f t="shared" si="1"/>
        <v>2.430424925573886</v>
      </c>
      <c r="R6" s="17">
        <v>0.11900063675170991</v>
      </c>
    </row>
    <row r="7" spans="1:18" ht="22.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8" t="s">
        <v>34</v>
      </c>
      <c r="N7" s="16">
        <f t="shared" si="0"/>
        <v>7.458762247302493</v>
      </c>
      <c r="O7" s="16">
        <v>9</v>
      </c>
      <c r="P7" s="16">
        <v>310</v>
      </c>
      <c r="Q7" s="16">
        <f t="shared" si="1"/>
        <v>0.3184729223939459</v>
      </c>
      <c r="R7" s="17">
        <v>0.5725268112952703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8" t="s">
        <v>33</v>
      </c>
      <c r="N8" s="16">
        <f t="shared" si="0"/>
        <v>6.351978171896317</v>
      </c>
      <c r="O8" s="16">
        <v>8</v>
      </c>
      <c r="P8" s="16">
        <v>264</v>
      </c>
      <c r="Q8" s="16">
        <f t="shared" si="1"/>
        <v>0.42757954646676316</v>
      </c>
      <c r="R8" s="17">
        <v>0.5131790244054598</v>
      </c>
    </row>
    <row r="9" spans="1:18" ht="22.5">
      <c r="A9" s="15"/>
      <c r="B9" s="16"/>
      <c r="C9" s="16"/>
      <c r="D9" s="16"/>
      <c r="E9" s="16"/>
      <c r="F9" s="17"/>
      <c r="G9" s="15" t="s">
        <v>40</v>
      </c>
      <c r="H9" s="16">
        <f>(194/8063)*J9</f>
        <v>38.1118690313779</v>
      </c>
      <c r="I9" s="16">
        <v>28</v>
      </c>
      <c r="J9" s="16">
        <v>1584</v>
      </c>
      <c r="K9" s="16">
        <f>(I9-H9)^2/H9</f>
        <v>2.682888504459228</v>
      </c>
      <c r="L9" s="17">
        <v>0.1014315957835924</v>
      </c>
      <c r="M9" s="18" t="s">
        <v>34</v>
      </c>
      <c r="N9" s="16">
        <f t="shared" si="0"/>
        <v>7.458762247302493</v>
      </c>
      <c r="O9" s="16">
        <v>9</v>
      </c>
      <c r="P9" s="16">
        <v>310</v>
      </c>
      <c r="Q9" s="16">
        <f t="shared" si="1"/>
        <v>0.3184729223939459</v>
      </c>
      <c r="R9" s="17">
        <v>0.5725268112952703</v>
      </c>
    </row>
    <row r="10" spans="1:18" ht="22.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8" t="s">
        <v>43</v>
      </c>
      <c r="N10" s="16">
        <f t="shared" si="0"/>
        <v>2.911323328785812</v>
      </c>
      <c r="O10" s="16">
        <v>2</v>
      </c>
      <c r="P10" s="16">
        <v>121</v>
      </c>
      <c r="Q10" s="16">
        <f t="shared" si="1"/>
        <v>0.28526897077269087</v>
      </c>
      <c r="R10" s="17">
        <v>0.5932683595845205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8" t="s">
        <v>38</v>
      </c>
      <c r="N11" s="16">
        <f t="shared" si="0"/>
        <v>35.826119310430364</v>
      </c>
      <c r="O11" s="16">
        <v>26</v>
      </c>
      <c r="P11" s="16">
        <v>1489</v>
      </c>
      <c r="Q11" s="16">
        <f t="shared" si="1"/>
        <v>2.6950343090802558</v>
      </c>
      <c r="R11" s="17">
        <v>0.1006613222501549</v>
      </c>
    </row>
    <row r="12" spans="1:18" ht="22.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18" t="s">
        <v>41</v>
      </c>
      <c r="N12" s="16">
        <f t="shared" si="0"/>
        <v>5.822646657571624</v>
      </c>
      <c r="O12" s="16">
        <v>4</v>
      </c>
      <c r="P12" s="16">
        <v>242</v>
      </c>
      <c r="Q12" s="16">
        <f t="shared" si="1"/>
        <v>0.5705379415453817</v>
      </c>
      <c r="R12" s="17">
        <v>0.4500452317286546</v>
      </c>
    </row>
    <row r="13" spans="1:18" ht="22.5">
      <c r="A13" s="15"/>
      <c r="B13" s="16"/>
      <c r="C13" s="16"/>
      <c r="D13" s="16"/>
      <c r="E13" s="16"/>
      <c r="F13" s="17"/>
      <c r="G13" s="15" t="s">
        <v>35</v>
      </c>
      <c r="H13" s="16">
        <f>(194/8063)*J13</f>
        <v>36.956963909214934</v>
      </c>
      <c r="I13" s="16">
        <v>27</v>
      </c>
      <c r="J13" s="16">
        <v>1536</v>
      </c>
      <c r="K13" s="16">
        <f>(I13-H13)^2/H13</f>
        <v>2.6826102526427684</v>
      </c>
      <c r="L13" s="17">
        <v>0.10144931747309893</v>
      </c>
      <c r="M13" s="18" t="s">
        <v>33</v>
      </c>
      <c r="N13" s="16">
        <f t="shared" si="0"/>
        <v>6.351978171896317</v>
      </c>
      <c r="O13" s="16">
        <v>8</v>
      </c>
      <c r="P13" s="16">
        <v>264</v>
      </c>
      <c r="Q13" s="16">
        <f t="shared" si="1"/>
        <v>0.42757954646676316</v>
      </c>
      <c r="R13" s="17">
        <v>0.5131790244054598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37" t="s">
        <v>37</v>
      </c>
      <c r="N14" s="32">
        <f t="shared" si="0"/>
        <v>28.728264913803795</v>
      </c>
      <c r="O14" s="32">
        <v>17</v>
      </c>
      <c r="P14" s="32">
        <v>1194</v>
      </c>
      <c r="Q14" s="32">
        <f t="shared" si="1"/>
        <v>4.788044050034777</v>
      </c>
      <c r="R14" s="33">
        <v>0.02865795190341669</v>
      </c>
    </row>
    <row r="15" spans="1:18" ht="22.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18" t="s">
        <v>38</v>
      </c>
      <c r="N15" s="16">
        <f t="shared" si="0"/>
        <v>35.826119310430364</v>
      </c>
      <c r="O15" s="16">
        <v>26</v>
      </c>
      <c r="P15" s="16">
        <v>1489</v>
      </c>
      <c r="Q15" s="16">
        <f t="shared" si="1"/>
        <v>2.6950343090802558</v>
      </c>
      <c r="R15" s="17">
        <v>0.1006613222501549</v>
      </c>
    </row>
    <row r="16" spans="1:18" ht="22.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8" t="s">
        <v>39</v>
      </c>
      <c r="N16" s="16">
        <f t="shared" si="0"/>
        <v>5.341436190003721</v>
      </c>
      <c r="O16" s="16">
        <v>4</v>
      </c>
      <c r="P16" s="16">
        <v>222</v>
      </c>
      <c r="Q16" s="16">
        <f t="shared" si="1"/>
        <v>0.33688524730844827</v>
      </c>
      <c r="R16" s="17">
        <v>0.5616326578682957</v>
      </c>
    </row>
    <row r="17" spans="1:18" ht="22.5">
      <c r="A17" s="15"/>
      <c r="B17" s="16"/>
      <c r="C17" s="16"/>
      <c r="D17" s="16"/>
      <c r="E17" s="16"/>
      <c r="F17" s="17"/>
      <c r="G17" s="15" t="s">
        <v>44</v>
      </c>
      <c r="H17" s="16">
        <f>(194/8063)*J17</f>
        <v>6.448220265409897</v>
      </c>
      <c r="I17" s="16">
        <v>5</v>
      </c>
      <c r="J17" s="16">
        <v>268</v>
      </c>
      <c r="K17" s="16">
        <f>(I17-H17)^2/H17</f>
        <v>0.32525904060608096</v>
      </c>
      <c r="L17" s="17">
        <v>0.5684641630258618</v>
      </c>
      <c r="M17" s="18" t="s">
        <v>39</v>
      </c>
      <c r="N17" s="16">
        <f t="shared" si="0"/>
        <v>5.341436190003721</v>
      </c>
      <c r="O17" s="16">
        <v>4</v>
      </c>
      <c r="P17" s="16">
        <v>222</v>
      </c>
      <c r="Q17" s="16">
        <f t="shared" si="1"/>
        <v>0.33688524730844827</v>
      </c>
      <c r="R17" s="17">
        <v>0.5616326578682957</v>
      </c>
    </row>
    <row r="18" spans="1:18" ht="23.25" thickBot="1">
      <c r="A18" s="19"/>
      <c r="B18" s="20"/>
      <c r="C18" s="20"/>
      <c r="D18" s="20"/>
      <c r="E18" s="20"/>
      <c r="F18" s="21"/>
      <c r="G18" s="19"/>
      <c r="H18" s="20"/>
      <c r="I18" s="20"/>
      <c r="J18" s="20"/>
      <c r="K18" s="20"/>
      <c r="L18" s="21"/>
      <c r="M18" s="39" t="s">
        <v>41</v>
      </c>
      <c r="N18" s="20">
        <f t="shared" si="0"/>
        <v>5.822646657571624</v>
      </c>
      <c r="O18" s="20">
        <v>4</v>
      </c>
      <c r="P18" s="20">
        <v>242</v>
      </c>
      <c r="Q18" s="20">
        <f t="shared" si="1"/>
        <v>0.5705379415453817</v>
      </c>
      <c r="R18" s="21">
        <v>0.4500452317286546</v>
      </c>
    </row>
    <row r="19" spans="1:18" ht="13.5" thickBot="1">
      <c r="A19" s="62" t="s">
        <v>145</v>
      </c>
      <c r="B19" s="66">
        <f>(194/8063)*D19</f>
        <v>13.522014138658069</v>
      </c>
      <c r="C19" s="66">
        <v>3</v>
      </c>
      <c r="D19" s="66">
        <v>562</v>
      </c>
      <c r="E19" s="66">
        <f>(C19-B19)^2/B19</f>
        <v>8.187595457218439</v>
      </c>
      <c r="F19" s="67">
        <v>0.004217779091087337</v>
      </c>
      <c r="G19" s="62" t="s">
        <v>146</v>
      </c>
      <c r="H19" s="66">
        <f>(194/8063)*J19</f>
        <v>10.153540865682748</v>
      </c>
      <c r="I19" s="66">
        <v>3</v>
      </c>
      <c r="J19" s="66">
        <v>422</v>
      </c>
      <c r="K19" s="66">
        <f>(I19-H19)^2/H19</f>
        <v>5.039931152485895</v>
      </c>
      <c r="L19" s="67">
        <v>0.024769474412458692</v>
      </c>
      <c r="M19" s="63" t="s">
        <v>167</v>
      </c>
      <c r="N19" s="66">
        <f t="shared" si="0"/>
        <v>8.56554632270867</v>
      </c>
      <c r="O19" s="66">
        <v>2</v>
      </c>
      <c r="P19" s="66">
        <v>356</v>
      </c>
      <c r="Q19" s="66">
        <f t="shared" si="1"/>
        <v>5.0325334650693785</v>
      </c>
      <c r="R19" s="67">
        <v>0.024875485079004278</v>
      </c>
    </row>
    <row r="20" spans="1:18" ht="12.75">
      <c r="A20" s="11" t="s">
        <v>71</v>
      </c>
      <c r="B20" s="12">
        <f>(194/8063)*D20</f>
        <v>179.6599280664765</v>
      </c>
      <c r="C20" s="12">
        <v>184</v>
      </c>
      <c r="D20" s="12">
        <v>7467</v>
      </c>
      <c r="E20" s="12">
        <f>(C20-B20)^2/B20</f>
        <v>0.1048437711785606</v>
      </c>
      <c r="F20" s="13">
        <v>0.7460925766491788</v>
      </c>
      <c r="G20" s="44" t="s">
        <v>72</v>
      </c>
      <c r="H20" s="29">
        <f>(194/8063)*J20</f>
        <v>132.95845218901152</v>
      </c>
      <c r="I20" s="29">
        <v>159</v>
      </c>
      <c r="J20" s="29">
        <v>5526</v>
      </c>
      <c r="K20" s="29">
        <f>(I20-H20)^2/H20</f>
        <v>5.10055736379914</v>
      </c>
      <c r="L20" s="30">
        <v>0.02391815676906195</v>
      </c>
      <c r="M20" s="53" t="s">
        <v>37</v>
      </c>
      <c r="N20" s="26">
        <f t="shared" si="0"/>
        <v>28.728264913803795</v>
      </c>
      <c r="O20" s="26">
        <v>17</v>
      </c>
      <c r="P20" s="26">
        <v>1194</v>
      </c>
      <c r="Q20" s="26">
        <f t="shared" si="1"/>
        <v>4.788044050034777</v>
      </c>
      <c r="R20" s="27">
        <v>0.02865795190341669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8" t="s">
        <v>73</v>
      </c>
      <c r="N21" s="16">
        <f t="shared" si="0"/>
        <v>82.142626813841</v>
      </c>
      <c r="O21" s="16">
        <v>97</v>
      </c>
      <c r="P21" s="16">
        <v>3414</v>
      </c>
      <c r="Q21" s="16">
        <f t="shared" si="1"/>
        <v>2.6872958237999933</v>
      </c>
      <c r="R21" s="17">
        <v>0.10115134625788547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8" t="s">
        <v>74</v>
      </c>
      <c r="N22" s="16">
        <f t="shared" si="0"/>
        <v>120.06201165819174</v>
      </c>
      <c r="O22" s="16">
        <v>141</v>
      </c>
      <c r="P22" s="16">
        <v>4990</v>
      </c>
      <c r="Q22" s="16">
        <f t="shared" si="1"/>
        <v>3.651441032404084</v>
      </c>
      <c r="R22" s="17">
        <v>0.056020721636703796</v>
      </c>
    </row>
    <row r="23" spans="1:18" ht="12.7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8" t="s">
        <v>75</v>
      </c>
      <c r="N23" s="16">
        <f t="shared" si="0"/>
        <v>8.469304229195089</v>
      </c>
      <c r="O23" s="16">
        <v>11</v>
      </c>
      <c r="P23" s="16">
        <v>352</v>
      </c>
      <c r="Q23" s="16">
        <f t="shared" si="1"/>
        <v>0.7561921157930267</v>
      </c>
      <c r="R23" s="17">
        <v>0.38452282357762024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8" t="s">
        <v>49</v>
      </c>
      <c r="N24" s="16">
        <f t="shared" si="0"/>
        <v>123.06957708049113</v>
      </c>
      <c r="O24" s="16">
        <v>139</v>
      </c>
      <c r="P24" s="16">
        <v>5115</v>
      </c>
      <c r="Q24" s="16">
        <f t="shared" si="1"/>
        <v>2.0620723692617795</v>
      </c>
      <c r="R24" s="17">
        <v>0.15100468259635857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76</v>
      </c>
      <c r="N25" s="16">
        <f t="shared" si="0"/>
        <v>23.723676051097605</v>
      </c>
      <c r="O25" s="16">
        <v>25</v>
      </c>
      <c r="P25" s="16">
        <v>986</v>
      </c>
      <c r="Q25" s="16">
        <f t="shared" si="1"/>
        <v>0.06866569999662571</v>
      </c>
      <c r="R25" s="17">
        <v>0.7932895175511983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34" t="s">
        <v>78</v>
      </c>
      <c r="N26" s="35">
        <f t="shared" si="0"/>
        <v>1.6361155897308695</v>
      </c>
      <c r="O26" s="35">
        <v>8</v>
      </c>
      <c r="P26" s="35">
        <v>68</v>
      </c>
      <c r="Q26" s="35">
        <f t="shared" si="1"/>
        <v>24.75315622041613</v>
      </c>
      <c r="R26" s="36">
        <v>6.516200889983281E-07</v>
      </c>
    </row>
    <row r="27" spans="1:18" ht="22.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8" t="s">
        <v>77</v>
      </c>
      <c r="N27" s="16">
        <f t="shared" si="0"/>
        <v>9.840754061763612</v>
      </c>
      <c r="O27" s="16">
        <v>12</v>
      </c>
      <c r="P27" s="16">
        <v>409</v>
      </c>
      <c r="Q27" s="16">
        <f t="shared" si="1"/>
        <v>0.4737790409686124</v>
      </c>
      <c r="R27" s="17">
        <v>0.49125375093431745</v>
      </c>
    </row>
    <row r="28" spans="1:18" ht="22.5">
      <c r="A28" s="15"/>
      <c r="B28" s="16"/>
      <c r="C28" s="16"/>
      <c r="D28" s="16"/>
      <c r="E28" s="16"/>
      <c r="F28" s="17"/>
      <c r="G28" s="15" t="s">
        <v>35</v>
      </c>
      <c r="H28" s="16">
        <f>(194/8063)*J28</f>
        <v>36.956963909214934</v>
      </c>
      <c r="I28" s="16">
        <v>27</v>
      </c>
      <c r="J28" s="16">
        <v>1536</v>
      </c>
      <c r="K28" s="16">
        <f>(I28-H28)^2/H28</f>
        <v>2.6826102526427684</v>
      </c>
      <c r="L28" s="17">
        <v>0.10144931747309893</v>
      </c>
      <c r="M28" s="18" t="s">
        <v>33</v>
      </c>
      <c r="N28" s="16">
        <f t="shared" si="0"/>
        <v>6.351978171896317</v>
      </c>
      <c r="O28" s="16">
        <v>8</v>
      </c>
      <c r="P28" s="16">
        <v>264</v>
      </c>
      <c r="Q28" s="16">
        <f t="shared" si="1"/>
        <v>0.42757954646676316</v>
      </c>
      <c r="R28" s="17">
        <v>0.5131790244054598</v>
      </c>
    </row>
    <row r="29" spans="1:18" ht="12.7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37" t="s">
        <v>37</v>
      </c>
      <c r="N29" s="32">
        <f t="shared" si="0"/>
        <v>28.728264913803795</v>
      </c>
      <c r="O29" s="32">
        <v>17</v>
      </c>
      <c r="P29" s="32">
        <v>1194</v>
      </c>
      <c r="Q29" s="32">
        <f t="shared" si="1"/>
        <v>4.788044050034777</v>
      </c>
      <c r="R29" s="33">
        <v>0.02865795190341669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8" t="s">
        <v>38</v>
      </c>
      <c r="N30" s="16">
        <f t="shared" si="0"/>
        <v>35.826119310430364</v>
      </c>
      <c r="O30" s="16">
        <v>26</v>
      </c>
      <c r="P30" s="16">
        <v>1489</v>
      </c>
      <c r="Q30" s="16">
        <f t="shared" si="1"/>
        <v>2.6950343090802558</v>
      </c>
      <c r="R30" s="17">
        <v>0.1006613222501549</v>
      </c>
    </row>
    <row r="31" spans="1:18" ht="22.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8" t="s">
        <v>39</v>
      </c>
      <c r="N31" s="16">
        <f t="shared" si="0"/>
        <v>5.341436190003721</v>
      </c>
      <c r="O31" s="16">
        <v>4</v>
      </c>
      <c r="P31" s="16">
        <v>222</v>
      </c>
      <c r="Q31" s="16">
        <f t="shared" si="1"/>
        <v>0.33688524730844827</v>
      </c>
      <c r="R31" s="17">
        <v>0.5616326578682957</v>
      </c>
    </row>
    <row r="32" spans="1:18" ht="22.5">
      <c r="A32" s="15"/>
      <c r="B32" s="16"/>
      <c r="C32" s="16"/>
      <c r="D32" s="16"/>
      <c r="E32" s="16"/>
      <c r="F32" s="17"/>
      <c r="G32" s="15" t="s">
        <v>48</v>
      </c>
      <c r="H32" s="16">
        <f>(194/8063)*J32</f>
        <v>164.06870891727644</v>
      </c>
      <c r="I32" s="16">
        <v>169</v>
      </c>
      <c r="J32" s="16">
        <v>6819</v>
      </c>
      <c r="K32" s="16">
        <f>(I32-H32)^2/H32</f>
        <v>0.14821614616843165</v>
      </c>
      <c r="L32" s="17">
        <v>0.7002459349431363</v>
      </c>
      <c r="M32" s="18" t="s">
        <v>49</v>
      </c>
      <c r="N32" s="16">
        <f t="shared" si="0"/>
        <v>123.06957708049113</v>
      </c>
      <c r="O32" s="16">
        <v>139</v>
      </c>
      <c r="P32" s="16">
        <v>5115</v>
      </c>
      <c r="Q32" s="16">
        <f t="shared" si="1"/>
        <v>2.0620723692617795</v>
      </c>
      <c r="R32" s="17">
        <v>0.15100468259635857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8" t="s">
        <v>54</v>
      </c>
      <c r="N33" s="16">
        <f t="shared" si="0"/>
        <v>4.138410021083963</v>
      </c>
      <c r="O33" s="16">
        <v>3</v>
      </c>
      <c r="P33" s="16">
        <v>172</v>
      </c>
      <c r="Q33" s="16">
        <f t="shared" si="1"/>
        <v>0.31315828289168357</v>
      </c>
      <c r="R33" s="17">
        <v>0.5757485724341962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37" t="s">
        <v>52</v>
      </c>
      <c r="N34" s="32">
        <f t="shared" si="0"/>
        <v>8.445243705816694</v>
      </c>
      <c r="O34" s="32">
        <v>2</v>
      </c>
      <c r="P34" s="32">
        <v>351</v>
      </c>
      <c r="Q34" s="32">
        <f t="shared" si="1"/>
        <v>4.918883086672569</v>
      </c>
      <c r="R34" s="33">
        <v>0.02656468545764612</v>
      </c>
    </row>
    <row r="35" spans="1:18" ht="22.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37" t="s">
        <v>50</v>
      </c>
      <c r="N35" s="32">
        <f t="shared" si="0"/>
        <v>38.593079498945805</v>
      </c>
      <c r="O35" s="32">
        <v>22</v>
      </c>
      <c r="P35" s="32">
        <v>1604</v>
      </c>
      <c r="Q35" s="32">
        <f t="shared" si="1"/>
        <v>7.134188067730029</v>
      </c>
      <c r="R35" s="33">
        <v>0.007562787925405434</v>
      </c>
    </row>
    <row r="36" spans="1:18" ht="22.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18" t="s">
        <v>38</v>
      </c>
      <c r="N36" s="16">
        <f t="shared" si="0"/>
        <v>35.826119310430364</v>
      </c>
      <c r="O36" s="16">
        <v>26</v>
      </c>
      <c r="P36" s="16">
        <v>1489</v>
      </c>
      <c r="Q36" s="16">
        <f t="shared" si="1"/>
        <v>2.6950343090802558</v>
      </c>
      <c r="R36" s="17">
        <v>0.1006613222501549</v>
      </c>
    </row>
    <row r="37" spans="1:18" ht="12.7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8" t="s">
        <v>56</v>
      </c>
      <c r="N37" s="16">
        <f t="shared" si="0"/>
        <v>12.22274587622473</v>
      </c>
      <c r="O37" s="16">
        <v>8</v>
      </c>
      <c r="P37" s="16">
        <v>508</v>
      </c>
      <c r="Q37" s="16">
        <f t="shared" si="1"/>
        <v>1.458885173245592</v>
      </c>
      <c r="R37" s="17">
        <v>0.22710758469324333</v>
      </c>
    </row>
    <row r="38" spans="1:18" ht="12.7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8" t="s">
        <v>57</v>
      </c>
      <c r="N38" s="16">
        <f t="shared" si="0"/>
        <v>7.723428004464839</v>
      </c>
      <c r="O38" s="16">
        <v>5</v>
      </c>
      <c r="P38" s="16">
        <v>321</v>
      </c>
      <c r="Q38" s="16">
        <f t="shared" si="1"/>
        <v>0.9603326516691301</v>
      </c>
      <c r="R38" s="17">
        <v>0.32710308059095994</v>
      </c>
    </row>
    <row r="39" spans="1:18" ht="12.7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8" t="s">
        <v>215</v>
      </c>
      <c r="N39" s="16">
        <f t="shared" si="0"/>
        <v>7.458762247302493</v>
      </c>
      <c r="O39" s="16">
        <v>4</v>
      </c>
      <c r="P39" s="16">
        <v>310</v>
      </c>
      <c r="Q39" s="16">
        <f t="shared" si="1"/>
        <v>1.6038902818884593</v>
      </c>
      <c r="R39" s="17">
        <v>0.2053527712262373</v>
      </c>
    </row>
    <row r="40" spans="1:18" ht="12.7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8" t="s">
        <v>51</v>
      </c>
      <c r="N40" s="16">
        <f t="shared" si="0"/>
        <v>46.96614163462731</v>
      </c>
      <c r="O40" s="16">
        <v>48</v>
      </c>
      <c r="P40" s="16">
        <v>1952</v>
      </c>
      <c r="Q40" s="16">
        <f t="shared" si="1"/>
        <v>0.022758163273583255</v>
      </c>
      <c r="R40" s="17">
        <v>0.8800876622045659</v>
      </c>
    </row>
    <row r="41" spans="1:18" ht="12.75">
      <c r="A41" s="15"/>
      <c r="B41" s="16"/>
      <c r="C41" s="16"/>
      <c r="D41" s="16"/>
      <c r="E41" s="16"/>
      <c r="F41" s="17"/>
      <c r="G41" s="15" t="s">
        <v>79</v>
      </c>
      <c r="H41" s="16">
        <f>(194/8063)*J41</f>
        <v>8.66178841622225</v>
      </c>
      <c r="I41" s="16">
        <v>6</v>
      </c>
      <c r="J41" s="16">
        <v>360</v>
      </c>
      <c r="K41" s="16">
        <f>(I41-H41)^2/H41</f>
        <v>0.8179739832325588</v>
      </c>
      <c r="L41" s="17">
        <v>0.36577319223623084</v>
      </c>
      <c r="M41" s="18" t="s">
        <v>215</v>
      </c>
      <c r="N41" s="16">
        <f t="shared" si="0"/>
        <v>7.458762247302493</v>
      </c>
      <c r="O41" s="16">
        <v>4</v>
      </c>
      <c r="P41" s="16">
        <v>310</v>
      </c>
      <c r="Q41" s="16">
        <f t="shared" si="1"/>
        <v>1.6038902818884593</v>
      </c>
      <c r="R41" s="17">
        <v>0.2053527712262373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8" t="s">
        <v>216</v>
      </c>
      <c r="N42" s="16">
        <f t="shared" si="0"/>
        <v>1.203026168919757</v>
      </c>
      <c r="O42" s="16">
        <v>2</v>
      </c>
      <c r="P42" s="16">
        <v>50</v>
      </c>
      <c r="Q42" s="16">
        <f t="shared" si="1"/>
        <v>0.5279746225280042</v>
      </c>
      <c r="R42" s="17">
        <v>0.4674596168205528</v>
      </c>
    </row>
    <row r="43" spans="1:18" ht="12.75">
      <c r="A43" s="15"/>
      <c r="B43" s="16"/>
      <c r="C43" s="16"/>
      <c r="D43" s="16"/>
      <c r="E43" s="16"/>
      <c r="F43" s="17"/>
      <c r="G43" s="15" t="s">
        <v>81</v>
      </c>
      <c r="H43" s="16">
        <f>(194/8063)*J43</f>
        <v>56.20538261193104</v>
      </c>
      <c r="I43" s="16">
        <v>51</v>
      </c>
      <c r="J43" s="16">
        <v>2336</v>
      </c>
      <c r="K43" s="16">
        <f>(I43-H43)^2/H43</f>
        <v>0.48208920351415274</v>
      </c>
      <c r="L43" s="17">
        <v>0.4874775139971941</v>
      </c>
      <c r="M43" s="37" t="s">
        <v>82</v>
      </c>
      <c r="N43" s="32">
        <f t="shared" si="0"/>
        <v>8.445243705816694</v>
      </c>
      <c r="O43" s="32">
        <v>2</v>
      </c>
      <c r="P43" s="32">
        <v>351</v>
      </c>
      <c r="Q43" s="32">
        <f t="shared" si="1"/>
        <v>4.918883086672569</v>
      </c>
      <c r="R43" s="33">
        <v>0.02656468545764612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8" t="s">
        <v>83</v>
      </c>
      <c r="N44" s="16">
        <f t="shared" si="0"/>
        <v>16.649882177849435</v>
      </c>
      <c r="O44" s="16">
        <v>9</v>
      </c>
      <c r="P44" s="16">
        <v>692</v>
      </c>
      <c r="Q44" s="16">
        <f t="shared" si="1"/>
        <v>3.5147814687141032</v>
      </c>
      <c r="R44" s="17">
        <v>0.060823677704268775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8" t="s">
        <v>84</v>
      </c>
      <c r="N45" s="16">
        <f t="shared" si="0"/>
        <v>54.352722311794615</v>
      </c>
      <c r="O45" s="16">
        <v>50</v>
      </c>
      <c r="P45" s="16">
        <v>2259</v>
      </c>
      <c r="Q45" s="16">
        <f t="shared" si="1"/>
        <v>0.34857852040804416</v>
      </c>
      <c r="R45" s="17">
        <v>0.554918900434229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8" t="s">
        <v>85</v>
      </c>
      <c r="N46" s="16">
        <f t="shared" si="0"/>
        <v>14.8453429244698</v>
      </c>
      <c r="O46" s="16">
        <v>9</v>
      </c>
      <c r="P46" s="16">
        <v>617</v>
      </c>
      <c r="Q46" s="16">
        <f t="shared" si="1"/>
        <v>2.301599503527095</v>
      </c>
      <c r="R46" s="17">
        <v>0.12924084806226266</v>
      </c>
    </row>
    <row r="47" spans="1:18" ht="22.5">
      <c r="A47" s="15"/>
      <c r="B47" s="16"/>
      <c r="C47" s="16"/>
      <c r="D47" s="16"/>
      <c r="E47" s="16"/>
      <c r="F47" s="17"/>
      <c r="G47" s="31" t="s">
        <v>91</v>
      </c>
      <c r="H47" s="32">
        <f>(194/8063)*J47</f>
        <v>25.480094257720452</v>
      </c>
      <c r="I47" s="32">
        <v>12</v>
      </c>
      <c r="J47" s="32">
        <v>1059</v>
      </c>
      <c r="K47" s="32">
        <f>(I47-H47)^2/H47</f>
        <v>7.131564717111241</v>
      </c>
      <c r="L47" s="33">
        <v>0.007573860528488741</v>
      </c>
      <c r="M47" s="18" t="s">
        <v>217</v>
      </c>
      <c r="N47" s="16">
        <f t="shared" si="0"/>
        <v>1.203026168919757</v>
      </c>
      <c r="O47" s="16">
        <v>2</v>
      </c>
      <c r="P47" s="16">
        <v>50</v>
      </c>
      <c r="Q47" s="16">
        <f t="shared" si="1"/>
        <v>0.5279746225280042</v>
      </c>
      <c r="R47" s="17">
        <v>0.4674596168205528</v>
      </c>
    </row>
    <row r="48" spans="1:18" ht="12.75">
      <c r="A48" s="15"/>
      <c r="B48" s="16"/>
      <c r="C48" s="16"/>
      <c r="D48" s="16"/>
      <c r="E48" s="16"/>
      <c r="F48" s="17"/>
      <c r="G48" s="15"/>
      <c r="H48" s="16"/>
      <c r="I48" s="16"/>
      <c r="J48" s="16"/>
      <c r="K48" s="16"/>
      <c r="L48" s="17"/>
      <c r="M48" s="37" t="s">
        <v>92</v>
      </c>
      <c r="N48" s="32">
        <f t="shared" si="0"/>
        <v>17.973210963661167</v>
      </c>
      <c r="O48" s="32">
        <v>3</v>
      </c>
      <c r="P48" s="32">
        <v>747</v>
      </c>
      <c r="Q48" s="32">
        <f t="shared" si="1"/>
        <v>12.473956212698553</v>
      </c>
      <c r="R48" s="33">
        <v>0.00041266517697535754</v>
      </c>
    </row>
    <row r="49" spans="1:18" ht="12.7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18" t="s">
        <v>94</v>
      </c>
      <c r="N49" s="16">
        <f t="shared" si="0"/>
        <v>3.0075654222993924</v>
      </c>
      <c r="O49" s="16">
        <v>4</v>
      </c>
      <c r="P49" s="16">
        <v>125</v>
      </c>
      <c r="Q49" s="16">
        <f t="shared" si="1"/>
        <v>0.3274829480725881</v>
      </c>
      <c r="R49" s="17">
        <v>0.5671449918938367</v>
      </c>
    </row>
    <row r="50" spans="1:18" ht="13.5" thickBot="1">
      <c r="A50" s="19"/>
      <c r="B50" s="20"/>
      <c r="C50" s="20"/>
      <c r="D50" s="20"/>
      <c r="E50" s="20"/>
      <c r="F50" s="21"/>
      <c r="G50" s="19"/>
      <c r="H50" s="20"/>
      <c r="I50" s="20"/>
      <c r="J50" s="20"/>
      <c r="K50" s="20"/>
      <c r="L50" s="21"/>
      <c r="M50" s="22" t="s">
        <v>218</v>
      </c>
      <c r="N50" s="23">
        <f t="shared" si="0"/>
        <v>0.04812104675679028</v>
      </c>
      <c r="O50" s="23">
        <v>2</v>
      </c>
      <c r="P50" s="23">
        <v>2</v>
      </c>
      <c r="Q50" s="23">
        <f t="shared" si="1"/>
        <v>79.17183238696298</v>
      </c>
      <c r="R50" s="24">
        <v>0</v>
      </c>
    </row>
    <row r="51" spans="1:18" ht="22.5">
      <c r="A51" s="11" t="s">
        <v>47</v>
      </c>
      <c r="B51" s="12">
        <f>(194/8063)*D51</f>
        <v>176.91702840133945</v>
      </c>
      <c r="C51" s="12">
        <v>174</v>
      </c>
      <c r="D51" s="12">
        <v>7353</v>
      </c>
      <c r="E51" s="12">
        <f>(C51-B51)^2/B51</f>
        <v>0.048096301249860744</v>
      </c>
      <c r="F51" s="13">
        <v>0.8264095939345761</v>
      </c>
      <c r="G51" s="11" t="s">
        <v>48</v>
      </c>
      <c r="H51" s="12">
        <f>(194/8063)*J51</f>
        <v>164.06870891727644</v>
      </c>
      <c r="I51" s="12">
        <v>169</v>
      </c>
      <c r="J51" s="12">
        <v>6819</v>
      </c>
      <c r="K51" s="12">
        <f>(I51-H51)^2/H51</f>
        <v>0.14821614616843165</v>
      </c>
      <c r="L51" s="13">
        <v>0.7002459349431363</v>
      </c>
      <c r="M51" s="14" t="s">
        <v>49</v>
      </c>
      <c r="N51" s="12">
        <f t="shared" si="0"/>
        <v>123.06957708049113</v>
      </c>
      <c r="O51" s="12">
        <v>139</v>
      </c>
      <c r="P51" s="12">
        <v>5115</v>
      </c>
      <c r="Q51" s="12">
        <f t="shared" si="1"/>
        <v>2.0620723692617795</v>
      </c>
      <c r="R51" s="13">
        <v>0.15100468259635857</v>
      </c>
    </row>
    <row r="52" spans="1:18" ht="12.7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18" t="s">
        <v>54</v>
      </c>
      <c r="N52" s="16">
        <f t="shared" si="0"/>
        <v>4.138410021083963</v>
      </c>
      <c r="O52" s="16">
        <v>3</v>
      </c>
      <c r="P52" s="16">
        <v>172</v>
      </c>
      <c r="Q52" s="16">
        <f t="shared" si="1"/>
        <v>0.31315828289168357</v>
      </c>
      <c r="R52" s="17">
        <v>0.5757485724341962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37" t="s">
        <v>52</v>
      </c>
      <c r="N53" s="32">
        <f t="shared" si="0"/>
        <v>8.445243705816694</v>
      </c>
      <c r="O53" s="32">
        <v>2</v>
      </c>
      <c r="P53" s="32">
        <v>351</v>
      </c>
      <c r="Q53" s="32">
        <f t="shared" si="1"/>
        <v>4.918883086672569</v>
      </c>
      <c r="R53" s="33">
        <v>0.02656468545764612</v>
      </c>
    </row>
    <row r="54" spans="1:18" ht="22.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37" t="s">
        <v>50</v>
      </c>
      <c r="N54" s="32">
        <f t="shared" si="0"/>
        <v>38.593079498945805</v>
      </c>
      <c r="O54" s="32">
        <v>22</v>
      </c>
      <c r="P54" s="32">
        <v>1604</v>
      </c>
      <c r="Q54" s="32">
        <f t="shared" si="1"/>
        <v>7.134188067730029</v>
      </c>
      <c r="R54" s="33">
        <v>0.007562787925405434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8" t="s">
        <v>38</v>
      </c>
      <c r="N55" s="16">
        <f t="shared" si="0"/>
        <v>35.826119310430364</v>
      </c>
      <c r="O55" s="16">
        <v>26</v>
      </c>
      <c r="P55" s="16">
        <v>1489</v>
      </c>
      <c r="Q55" s="16">
        <f t="shared" si="1"/>
        <v>2.6950343090802558</v>
      </c>
      <c r="R55" s="17">
        <v>0.1006613222501549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8" t="s">
        <v>56</v>
      </c>
      <c r="N56" s="16">
        <f t="shared" si="0"/>
        <v>12.22274587622473</v>
      </c>
      <c r="O56" s="16">
        <v>8</v>
      </c>
      <c r="P56" s="16">
        <v>508</v>
      </c>
      <c r="Q56" s="16">
        <f t="shared" si="1"/>
        <v>1.458885173245592</v>
      </c>
      <c r="R56" s="17">
        <v>0.22710758469324333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8" t="s">
        <v>57</v>
      </c>
      <c r="N57" s="16">
        <f t="shared" si="0"/>
        <v>7.723428004464839</v>
      </c>
      <c r="O57" s="16">
        <v>5</v>
      </c>
      <c r="P57" s="16">
        <v>321</v>
      </c>
      <c r="Q57" s="16">
        <f t="shared" si="1"/>
        <v>0.9603326516691301</v>
      </c>
      <c r="R57" s="17">
        <v>0.32710308059095994</v>
      </c>
    </row>
    <row r="58" spans="1:18" ht="12.7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8" t="s">
        <v>215</v>
      </c>
      <c r="N58" s="16">
        <f t="shared" si="0"/>
        <v>7.458762247302493</v>
      </c>
      <c r="O58" s="16">
        <v>4</v>
      </c>
      <c r="P58" s="16">
        <v>310</v>
      </c>
      <c r="Q58" s="16">
        <f t="shared" si="1"/>
        <v>1.6038902818884593</v>
      </c>
      <c r="R58" s="17">
        <v>0.2053527712262373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8" t="s">
        <v>51</v>
      </c>
      <c r="N59" s="16">
        <f t="shared" si="0"/>
        <v>46.96614163462731</v>
      </c>
      <c r="O59" s="16">
        <v>48</v>
      </c>
      <c r="P59" s="16">
        <v>1952</v>
      </c>
      <c r="Q59" s="16">
        <f t="shared" si="1"/>
        <v>0.022758163273583255</v>
      </c>
      <c r="R59" s="17">
        <v>0.8800876622045659</v>
      </c>
    </row>
    <row r="60" spans="1:18" ht="22.5">
      <c r="A60" s="15"/>
      <c r="B60" s="16"/>
      <c r="C60" s="16"/>
      <c r="D60" s="16"/>
      <c r="E60" s="16"/>
      <c r="F60" s="17"/>
      <c r="G60" s="15" t="s">
        <v>40</v>
      </c>
      <c r="H60" s="16">
        <f>(194/8063)*J60</f>
        <v>38.1118690313779</v>
      </c>
      <c r="I60" s="16">
        <v>28</v>
      </c>
      <c r="J60" s="16">
        <v>1584</v>
      </c>
      <c r="K60" s="16">
        <f>(I60-H60)^2/H60</f>
        <v>2.682888504459228</v>
      </c>
      <c r="L60" s="17">
        <v>0.1014315957835924</v>
      </c>
      <c r="M60" s="18" t="s">
        <v>34</v>
      </c>
      <c r="N60" s="16">
        <f t="shared" si="0"/>
        <v>7.458762247302493</v>
      </c>
      <c r="O60" s="16">
        <v>9</v>
      </c>
      <c r="P60" s="16">
        <v>310</v>
      </c>
      <c r="Q60" s="16">
        <f t="shared" si="1"/>
        <v>0.3184729223939459</v>
      </c>
      <c r="R60" s="17">
        <v>0.5725268112952703</v>
      </c>
    </row>
    <row r="61" spans="1:18" ht="22.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18" t="s">
        <v>43</v>
      </c>
      <c r="N61" s="16">
        <f t="shared" si="0"/>
        <v>2.911323328785812</v>
      </c>
      <c r="O61" s="16">
        <v>2</v>
      </c>
      <c r="P61" s="16">
        <v>121</v>
      </c>
      <c r="Q61" s="16">
        <f t="shared" si="1"/>
        <v>0.28526897077269087</v>
      </c>
      <c r="R61" s="17">
        <v>0.5932683595845205</v>
      </c>
    </row>
    <row r="62" spans="1:18" ht="22.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8" t="s">
        <v>38</v>
      </c>
      <c r="N62" s="16">
        <f t="shared" si="0"/>
        <v>35.826119310430364</v>
      </c>
      <c r="O62" s="16">
        <v>26</v>
      </c>
      <c r="P62" s="16">
        <v>1489</v>
      </c>
      <c r="Q62" s="16">
        <f t="shared" si="1"/>
        <v>2.6950343090802558</v>
      </c>
      <c r="R62" s="17">
        <v>0.1006613222501549</v>
      </c>
    </row>
    <row r="63" spans="1:18" ht="12.75">
      <c r="A63" s="15"/>
      <c r="B63" s="16"/>
      <c r="C63" s="16"/>
      <c r="D63" s="16"/>
      <c r="E63" s="16"/>
      <c r="F63" s="17"/>
      <c r="G63" s="31" t="s">
        <v>60</v>
      </c>
      <c r="H63" s="32">
        <f>(194/8063)*J63</f>
        <v>45.49844970854521</v>
      </c>
      <c r="I63" s="32">
        <v>21</v>
      </c>
      <c r="J63" s="32">
        <v>1891</v>
      </c>
      <c r="K63" s="32">
        <f>(I63-H63)^2/H63</f>
        <v>13.191087651705159</v>
      </c>
      <c r="L63" s="33">
        <v>0.00028128360116419504</v>
      </c>
      <c r="M63" s="37" t="s">
        <v>61</v>
      </c>
      <c r="N63" s="32">
        <f t="shared" si="0"/>
        <v>13.473893091901278</v>
      </c>
      <c r="O63" s="32">
        <v>3</v>
      </c>
      <c r="P63" s="32">
        <v>560</v>
      </c>
      <c r="Q63" s="32">
        <f t="shared" si="1"/>
        <v>8.141851486599364</v>
      </c>
      <c r="R63" s="33">
        <v>0.004325509476819311</v>
      </c>
    </row>
    <row r="64" spans="1:18" ht="12.7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37" t="s">
        <v>62</v>
      </c>
      <c r="N64" s="32">
        <f t="shared" si="0"/>
        <v>35.24866674934888</v>
      </c>
      <c r="O64" s="32">
        <v>21</v>
      </c>
      <c r="P64" s="32">
        <v>1465</v>
      </c>
      <c r="Q64" s="32">
        <f t="shared" si="1"/>
        <v>5.759778251407215</v>
      </c>
      <c r="R64" s="33">
        <v>0.016397141135778726</v>
      </c>
    </row>
    <row r="65" spans="1:18" ht="22.5">
      <c r="A65" s="15"/>
      <c r="B65" s="16"/>
      <c r="C65" s="16"/>
      <c r="D65" s="16"/>
      <c r="E65" s="16"/>
      <c r="F65" s="17"/>
      <c r="G65" s="31" t="s">
        <v>64</v>
      </c>
      <c r="H65" s="32">
        <f>(194/8063)*J65</f>
        <v>15.63934019595684</v>
      </c>
      <c r="I65" s="32">
        <v>4</v>
      </c>
      <c r="J65" s="32">
        <v>650</v>
      </c>
      <c r="K65" s="32">
        <f>(I65-H65)^2/H65</f>
        <v>8.662401258605533</v>
      </c>
      <c r="L65" s="33">
        <v>0.003248429408689746</v>
      </c>
      <c r="M65" s="18" t="s">
        <v>69</v>
      </c>
      <c r="N65" s="16">
        <f t="shared" si="0"/>
        <v>3.0316259456777876</v>
      </c>
      <c r="O65" s="16">
        <v>2</v>
      </c>
      <c r="P65" s="16">
        <v>126</v>
      </c>
      <c r="Q65" s="16">
        <f t="shared" si="1"/>
        <v>0.3510499352048699</v>
      </c>
      <c r="R65" s="17">
        <v>0.5535193882678344</v>
      </c>
    </row>
    <row r="66" spans="1:18" ht="13.5" thickBot="1">
      <c r="A66" s="19"/>
      <c r="B66" s="20"/>
      <c r="C66" s="20"/>
      <c r="D66" s="20"/>
      <c r="E66" s="20"/>
      <c r="F66" s="21"/>
      <c r="G66" s="19"/>
      <c r="H66" s="20"/>
      <c r="I66" s="20"/>
      <c r="J66" s="20"/>
      <c r="K66" s="20"/>
      <c r="L66" s="21"/>
      <c r="M66" s="39" t="s">
        <v>70</v>
      </c>
      <c r="N66" s="20">
        <f t="shared" si="0"/>
        <v>5.918888751085204</v>
      </c>
      <c r="O66" s="20">
        <v>3</v>
      </c>
      <c r="P66" s="20">
        <v>246</v>
      </c>
      <c r="Q66" s="20">
        <f t="shared" si="1"/>
        <v>1.439444446332878</v>
      </c>
      <c r="R66" s="21">
        <v>0.23022926230463747</v>
      </c>
    </row>
    <row r="67" spans="1:18" ht="22.5">
      <c r="A67" s="11" t="s">
        <v>219</v>
      </c>
      <c r="B67" s="12">
        <f>(194/8063)*D67</f>
        <v>27.501178221505644</v>
      </c>
      <c r="C67" s="12">
        <v>32</v>
      </c>
      <c r="D67" s="12">
        <v>1143</v>
      </c>
      <c r="E67" s="12">
        <f>(C67-B67)^2/B67</f>
        <v>0.7359465558762177</v>
      </c>
      <c r="F67" s="13">
        <v>0.3909624427774908</v>
      </c>
      <c r="G67" s="11" t="s">
        <v>20</v>
      </c>
      <c r="H67" s="12">
        <f>(194/8063)*J67</f>
        <v>3.5609574600024807</v>
      </c>
      <c r="I67" s="12">
        <v>5</v>
      </c>
      <c r="J67" s="12">
        <v>148</v>
      </c>
      <c r="K67" s="12">
        <f>(I67-H67)^2/H67</f>
        <v>0.5815411880604351</v>
      </c>
      <c r="L67" s="13">
        <v>0.44570885773870106</v>
      </c>
      <c r="M67" s="14" t="s">
        <v>21</v>
      </c>
      <c r="N67" s="12">
        <f t="shared" si="0"/>
        <v>3.0316259456777876</v>
      </c>
      <c r="O67" s="12">
        <v>5</v>
      </c>
      <c r="P67" s="12">
        <v>126</v>
      </c>
      <c r="Q67" s="12">
        <f t="shared" si="1"/>
        <v>1.2780258802220514</v>
      </c>
      <c r="R67" s="13">
        <v>0.2582664124007418</v>
      </c>
    </row>
    <row r="68" spans="1:18" ht="22.5">
      <c r="A68" s="15"/>
      <c r="B68" s="16"/>
      <c r="C68" s="16"/>
      <c r="D68" s="16"/>
      <c r="E68" s="16"/>
      <c r="F68" s="17"/>
      <c r="G68" s="15" t="s">
        <v>22</v>
      </c>
      <c r="H68" s="16">
        <f>(194/8063)*J68</f>
        <v>8.637727892843854</v>
      </c>
      <c r="I68" s="16">
        <v>11</v>
      </c>
      <c r="J68" s="16">
        <v>359</v>
      </c>
      <c r="K68" s="16">
        <f>(I68-H68)^2/H68</f>
        <v>0.6460413638256775</v>
      </c>
      <c r="L68" s="17">
        <v>0.42153156094927813</v>
      </c>
      <c r="M68" s="18" t="s">
        <v>21</v>
      </c>
      <c r="N68" s="16">
        <f t="shared" si="0"/>
        <v>3.0316259456777876</v>
      </c>
      <c r="O68" s="16">
        <v>5</v>
      </c>
      <c r="P68" s="16">
        <v>126</v>
      </c>
      <c r="Q68" s="16">
        <f t="shared" si="1"/>
        <v>1.2780258802220514</v>
      </c>
      <c r="R68" s="17">
        <v>0.2582664124007418</v>
      </c>
    </row>
    <row r="69" spans="1:18" ht="22.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8" t="s">
        <v>23</v>
      </c>
      <c r="N69" s="16">
        <f aca="true" t="shared" si="2" ref="N69:N97">(194/8063)*P69</f>
        <v>2.62259704824507</v>
      </c>
      <c r="O69" s="16">
        <v>2</v>
      </c>
      <c r="P69" s="16">
        <v>109</v>
      </c>
      <c r="Q69" s="16">
        <f aca="true" t="shared" si="3" ref="Q69:Q97">(O69-N69)^2/N69</f>
        <v>0.14780276090940372</v>
      </c>
      <c r="R69" s="17">
        <v>0.700644024078296</v>
      </c>
    </row>
    <row r="70" spans="1:18" ht="22.5">
      <c r="A70" s="15"/>
      <c r="B70" s="16"/>
      <c r="C70" s="16"/>
      <c r="D70" s="16"/>
      <c r="E70" s="16"/>
      <c r="F70" s="17"/>
      <c r="G70" s="15" t="s">
        <v>17</v>
      </c>
      <c r="H70" s="16">
        <f aca="true" t="shared" si="4" ref="H70:H97">(194/8063)*J70</f>
        <v>5.846707180950019</v>
      </c>
      <c r="I70" s="16">
        <v>2</v>
      </c>
      <c r="J70" s="16">
        <v>243</v>
      </c>
      <c r="K70" s="16">
        <f aca="true" t="shared" si="5" ref="K70:K97">(I70-H70)^2/H70</f>
        <v>2.530852953297395</v>
      </c>
      <c r="L70" s="17">
        <v>0.11163985434751078</v>
      </c>
      <c r="M70" s="18" t="s">
        <v>19</v>
      </c>
      <c r="N70" s="16">
        <f t="shared" si="2"/>
        <v>3.3684732729753195</v>
      </c>
      <c r="O70" s="16">
        <v>2</v>
      </c>
      <c r="P70" s="16">
        <v>140</v>
      </c>
      <c r="Q70" s="16">
        <f t="shared" si="3"/>
        <v>0.5559548635496935</v>
      </c>
      <c r="R70" s="17">
        <v>0.4558946964420003</v>
      </c>
    </row>
    <row r="71" spans="1:18" ht="22.5">
      <c r="A71" s="15"/>
      <c r="B71" s="16"/>
      <c r="C71" s="16"/>
      <c r="D71" s="16"/>
      <c r="E71" s="16"/>
      <c r="F71" s="17"/>
      <c r="G71" s="15" t="s">
        <v>24</v>
      </c>
      <c r="H71" s="16">
        <f t="shared" si="4"/>
        <v>13.25734838149572</v>
      </c>
      <c r="I71" s="16">
        <v>20</v>
      </c>
      <c r="J71" s="16">
        <v>551</v>
      </c>
      <c r="K71" s="16">
        <f t="shared" si="5"/>
        <v>3.429294421497967</v>
      </c>
      <c r="L71" s="17">
        <v>0.06404945980069565</v>
      </c>
      <c r="M71" s="18" t="s">
        <v>19</v>
      </c>
      <c r="N71" s="16">
        <f t="shared" si="2"/>
        <v>3.3684732729753195</v>
      </c>
      <c r="O71" s="16">
        <v>2</v>
      </c>
      <c r="P71" s="16">
        <v>140</v>
      </c>
      <c r="Q71" s="16">
        <f t="shared" si="3"/>
        <v>0.5559548635496935</v>
      </c>
      <c r="R71" s="17">
        <v>0.4558946964420003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8" t="s">
        <v>25</v>
      </c>
      <c r="N72" s="16">
        <f t="shared" si="2"/>
        <v>12.96862210095498</v>
      </c>
      <c r="O72" s="16">
        <v>20</v>
      </c>
      <c r="P72" s="16">
        <v>539</v>
      </c>
      <c r="Q72" s="16">
        <f t="shared" si="3"/>
        <v>3.8122997782114494</v>
      </c>
      <c r="R72" s="17">
        <v>0.05087754886438878</v>
      </c>
    </row>
    <row r="73" spans="1:18" ht="23.25" thickBot="1">
      <c r="A73" s="19"/>
      <c r="B73" s="20"/>
      <c r="C73" s="20"/>
      <c r="D73" s="20"/>
      <c r="E73" s="20"/>
      <c r="F73" s="21"/>
      <c r="G73" s="48" t="s">
        <v>11</v>
      </c>
      <c r="H73" s="23">
        <f t="shared" si="4"/>
        <v>9.167059407168548</v>
      </c>
      <c r="I73" s="23">
        <v>16</v>
      </c>
      <c r="J73" s="23">
        <v>381</v>
      </c>
      <c r="K73" s="23">
        <f t="shared" si="5"/>
        <v>5.093135657946478</v>
      </c>
      <c r="L73" s="24">
        <v>0.024020721312931204</v>
      </c>
      <c r="M73" s="22" t="s">
        <v>12</v>
      </c>
      <c r="N73" s="23">
        <f t="shared" si="2"/>
        <v>6.1594939848691554</v>
      </c>
      <c r="O73" s="23">
        <v>15</v>
      </c>
      <c r="P73" s="23">
        <v>256</v>
      </c>
      <c r="Q73" s="23">
        <f t="shared" si="3"/>
        <v>12.688468694920703</v>
      </c>
      <c r="R73" s="24">
        <v>0.00036791744865904974</v>
      </c>
    </row>
    <row r="74" spans="1:18" ht="22.5">
      <c r="A74" s="25" t="s">
        <v>98</v>
      </c>
      <c r="B74" s="26">
        <f>(194/8063)*D74</f>
        <v>44.41572615651742</v>
      </c>
      <c r="C74" s="26">
        <v>25</v>
      </c>
      <c r="D74" s="26">
        <v>1846</v>
      </c>
      <c r="E74" s="26">
        <f>(C74-B74)^2/B74</f>
        <v>8.48731867754366</v>
      </c>
      <c r="F74" s="27">
        <v>0.0035763049119903467</v>
      </c>
      <c r="G74" s="25" t="s">
        <v>99</v>
      </c>
      <c r="H74" s="26">
        <f t="shared" si="4"/>
        <v>18.69502666501302</v>
      </c>
      <c r="I74" s="26">
        <v>5</v>
      </c>
      <c r="J74" s="26">
        <v>777</v>
      </c>
      <c r="K74" s="26">
        <f t="shared" si="5"/>
        <v>10.032280708452632</v>
      </c>
      <c r="L74" s="27">
        <v>0.0015382046007430539</v>
      </c>
      <c r="M74" s="53" t="s">
        <v>101</v>
      </c>
      <c r="N74" s="26">
        <f t="shared" si="2"/>
        <v>15.302492868659309</v>
      </c>
      <c r="O74" s="26">
        <v>5</v>
      </c>
      <c r="P74" s="26">
        <v>636</v>
      </c>
      <c r="Q74" s="26">
        <f t="shared" si="3"/>
        <v>6.936213610408644</v>
      </c>
      <c r="R74" s="27">
        <v>0.008446773078185199</v>
      </c>
    </row>
    <row r="75" spans="1:18" ht="12.75">
      <c r="A75" s="15"/>
      <c r="B75" s="16"/>
      <c r="C75" s="16"/>
      <c r="D75" s="16"/>
      <c r="E75" s="16"/>
      <c r="F75" s="17"/>
      <c r="G75" s="31" t="s">
        <v>64</v>
      </c>
      <c r="H75" s="32">
        <f t="shared" si="4"/>
        <v>15.63934019595684</v>
      </c>
      <c r="I75" s="32">
        <v>4</v>
      </c>
      <c r="J75" s="32">
        <v>650</v>
      </c>
      <c r="K75" s="32">
        <f t="shared" si="5"/>
        <v>8.662401258605533</v>
      </c>
      <c r="L75" s="33">
        <v>0.003248429408689746</v>
      </c>
      <c r="M75" s="18" t="s">
        <v>70</v>
      </c>
      <c r="N75" s="16">
        <f t="shared" si="2"/>
        <v>5.918888751085204</v>
      </c>
      <c r="O75" s="16">
        <v>3</v>
      </c>
      <c r="P75" s="16">
        <v>246</v>
      </c>
      <c r="Q75" s="16">
        <f t="shared" si="3"/>
        <v>1.439444446332878</v>
      </c>
      <c r="R75" s="17">
        <v>0.23022926230463747</v>
      </c>
    </row>
    <row r="76" spans="1:18" ht="22.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18" t="s">
        <v>69</v>
      </c>
      <c r="N76" s="16">
        <f t="shared" si="2"/>
        <v>3.0316259456777876</v>
      </c>
      <c r="O76" s="16">
        <v>2</v>
      </c>
      <c r="P76" s="16">
        <v>126</v>
      </c>
      <c r="Q76" s="16">
        <f t="shared" si="3"/>
        <v>0.3510499352048699</v>
      </c>
      <c r="R76" s="17">
        <v>0.5535193882678344</v>
      </c>
    </row>
    <row r="77" spans="1:18" ht="12.75">
      <c r="A77" s="15"/>
      <c r="B77" s="16"/>
      <c r="C77" s="16"/>
      <c r="D77" s="16"/>
      <c r="E77" s="16"/>
      <c r="F77" s="17"/>
      <c r="G77" s="31" t="s">
        <v>103</v>
      </c>
      <c r="H77" s="32">
        <f t="shared" si="4"/>
        <v>18.95969242217537</v>
      </c>
      <c r="I77" s="32">
        <v>8</v>
      </c>
      <c r="J77" s="32">
        <v>788</v>
      </c>
      <c r="K77" s="32">
        <f t="shared" si="5"/>
        <v>6.335274608579681</v>
      </c>
      <c r="L77" s="33">
        <v>0.011835978952155934</v>
      </c>
      <c r="M77" s="18" t="s">
        <v>183</v>
      </c>
      <c r="N77" s="16">
        <f t="shared" si="2"/>
        <v>1.8045392533796354</v>
      </c>
      <c r="O77" s="16">
        <v>2</v>
      </c>
      <c r="P77" s="16">
        <v>75</v>
      </c>
      <c r="Q77" s="16">
        <f t="shared" si="3"/>
        <v>0.02117155578513365</v>
      </c>
      <c r="R77" s="17">
        <v>0.884312572625987</v>
      </c>
    </row>
    <row r="78" spans="1:18" ht="12.7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8" t="s">
        <v>104</v>
      </c>
      <c r="N78" s="16">
        <f t="shared" si="2"/>
        <v>5.365496713382116</v>
      </c>
      <c r="O78" s="16">
        <v>3</v>
      </c>
      <c r="P78" s="16">
        <v>223</v>
      </c>
      <c r="Q78" s="16">
        <f t="shared" si="3"/>
        <v>1.0428810229378462</v>
      </c>
      <c r="R78" s="17">
        <v>0.3071523675835588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8" t="s">
        <v>105</v>
      </c>
      <c r="N79" s="16">
        <f t="shared" si="2"/>
        <v>11.621232791764852</v>
      </c>
      <c r="O79" s="16">
        <v>7</v>
      </c>
      <c r="P79" s="16">
        <v>483</v>
      </c>
      <c r="Q79" s="16">
        <f t="shared" si="3"/>
        <v>1.8376529322100932</v>
      </c>
      <c r="R79" s="17">
        <v>0.17522628727193135</v>
      </c>
    </row>
    <row r="80" spans="1:18" ht="22.5">
      <c r="A80" s="15"/>
      <c r="B80" s="16"/>
      <c r="C80" s="16"/>
      <c r="D80" s="16"/>
      <c r="E80" s="16"/>
      <c r="F80" s="17"/>
      <c r="G80" s="15" t="s">
        <v>112</v>
      </c>
      <c r="H80" s="16">
        <f t="shared" si="4"/>
        <v>7.9159121914920005</v>
      </c>
      <c r="I80" s="16">
        <v>5</v>
      </c>
      <c r="J80" s="16">
        <v>329</v>
      </c>
      <c r="K80" s="16">
        <f t="shared" si="5"/>
        <v>1.0741079111046976</v>
      </c>
      <c r="L80" s="17">
        <v>0.3000194060520134</v>
      </c>
      <c r="M80" s="18" t="s">
        <v>113</v>
      </c>
      <c r="N80" s="16">
        <f t="shared" si="2"/>
        <v>7.86779114473521</v>
      </c>
      <c r="O80" s="16">
        <v>5</v>
      </c>
      <c r="P80" s="16">
        <v>327</v>
      </c>
      <c r="Q80" s="16">
        <f t="shared" si="3"/>
        <v>1.0453030461192385</v>
      </c>
      <c r="R80" s="17">
        <v>0.30659132298785075</v>
      </c>
    </row>
    <row r="81" spans="1:18" ht="22.5">
      <c r="A81" s="15"/>
      <c r="B81" s="16"/>
      <c r="C81" s="16"/>
      <c r="D81" s="16"/>
      <c r="E81" s="16"/>
      <c r="F81" s="17"/>
      <c r="G81" s="15" t="s">
        <v>110</v>
      </c>
      <c r="H81" s="16">
        <f t="shared" si="4"/>
        <v>10.706932903385837</v>
      </c>
      <c r="I81" s="16">
        <v>5</v>
      </c>
      <c r="J81" s="16">
        <v>445</v>
      </c>
      <c r="K81" s="16">
        <f t="shared" si="5"/>
        <v>3.0418686151893817</v>
      </c>
      <c r="L81" s="17">
        <v>0.08114246351221466</v>
      </c>
      <c r="M81" s="18" t="s">
        <v>111</v>
      </c>
      <c r="N81" s="16">
        <f t="shared" si="2"/>
        <v>10.466327669601885</v>
      </c>
      <c r="O81" s="16">
        <v>5</v>
      </c>
      <c r="P81" s="16">
        <v>435</v>
      </c>
      <c r="Q81" s="16">
        <f t="shared" si="3"/>
        <v>2.854940064435396</v>
      </c>
      <c r="R81" s="17">
        <v>0.09109363465213971</v>
      </c>
    </row>
    <row r="82" spans="1:18" ht="22.5">
      <c r="A82" s="15"/>
      <c r="B82" s="16"/>
      <c r="C82" s="16"/>
      <c r="D82" s="16"/>
      <c r="E82" s="16"/>
      <c r="F82" s="17"/>
      <c r="G82" s="15" t="s">
        <v>127</v>
      </c>
      <c r="H82" s="16">
        <f t="shared" si="4"/>
        <v>3.849683740543222</v>
      </c>
      <c r="I82" s="16">
        <v>3</v>
      </c>
      <c r="J82" s="16">
        <v>160</v>
      </c>
      <c r="K82" s="16">
        <f t="shared" si="5"/>
        <v>0.18753812198652106</v>
      </c>
      <c r="L82" s="17">
        <v>0.664973564655092</v>
      </c>
      <c r="M82" s="18" t="s">
        <v>128</v>
      </c>
      <c r="N82" s="16">
        <f t="shared" si="2"/>
        <v>3.7775021704080367</v>
      </c>
      <c r="O82" s="16">
        <v>3</v>
      </c>
      <c r="P82" s="16">
        <v>157</v>
      </c>
      <c r="Q82" s="16">
        <f t="shared" si="3"/>
        <v>0.16002892856681275</v>
      </c>
      <c r="R82" s="17">
        <v>0.6891298839585418</v>
      </c>
    </row>
    <row r="83" spans="1:18" ht="12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18" t="s">
        <v>120</v>
      </c>
      <c r="N83" s="16">
        <f t="shared" si="2"/>
        <v>3.849683740543222</v>
      </c>
      <c r="O83" s="16">
        <v>3</v>
      </c>
      <c r="P83" s="16">
        <v>160</v>
      </c>
      <c r="Q83" s="16">
        <f t="shared" si="3"/>
        <v>0.18753812198652106</v>
      </c>
      <c r="R83" s="17">
        <v>0.664973564655092</v>
      </c>
    </row>
    <row r="84" spans="1:18" ht="12.75">
      <c r="A84" s="15"/>
      <c r="B84" s="16"/>
      <c r="C84" s="16"/>
      <c r="D84" s="16"/>
      <c r="E84" s="16"/>
      <c r="F84" s="17"/>
      <c r="G84" s="31" t="s">
        <v>116</v>
      </c>
      <c r="H84" s="32">
        <f t="shared" si="4"/>
        <v>20.379263301500682</v>
      </c>
      <c r="I84" s="32">
        <v>8</v>
      </c>
      <c r="J84" s="32">
        <v>847</v>
      </c>
      <c r="K84" s="32">
        <f t="shared" si="5"/>
        <v>7.519710483184977</v>
      </c>
      <c r="L84" s="33">
        <v>0.006102748778433087</v>
      </c>
      <c r="M84" s="18" t="s">
        <v>105</v>
      </c>
      <c r="N84" s="16">
        <f t="shared" si="2"/>
        <v>11.621232791764852</v>
      </c>
      <c r="O84" s="16">
        <v>7</v>
      </c>
      <c r="P84" s="16">
        <v>483</v>
      </c>
      <c r="Q84" s="16">
        <f t="shared" si="3"/>
        <v>1.8376529322100932</v>
      </c>
      <c r="R84" s="17">
        <v>0.17522628727193135</v>
      </c>
    </row>
    <row r="85" spans="1:18" ht="12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8" t="s">
        <v>120</v>
      </c>
      <c r="N85" s="16">
        <f t="shared" si="2"/>
        <v>3.849683740543222</v>
      </c>
      <c r="O85" s="16">
        <v>3</v>
      </c>
      <c r="P85" s="16">
        <v>160</v>
      </c>
      <c r="Q85" s="16">
        <f t="shared" si="3"/>
        <v>0.18753812198652106</v>
      </c>
      <c r="R85" s="17">
        <v>0.664973564655092</v>
      </c>
    </row>
    <row r="86" spans="1:18" ht="12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37" t="s">
        <v>117</v>
      </c>
      <c r="N86" s="32">
        <f t="shared" si="2"/>
        <v>10.755053950142626</v>
      </c>
      <c r="O86" s="32">
        <v>3</v>
      </c>
      <c r="P86" s="32">
        <v>447</v>
      </c>
      <c r="Q86" s="32">
        <f t="shared" si="3"/>
        <v>5.591869836117857</v>
      </c>
      <c r="R86" s="33">
        <v>0.018044024678288584</v>
      </c>
    </row>
    <row r="87" spans="1:18" ht="12.7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18" t="s">
        <v>118</v>
      </c>
      <c r="N87" s="16">
        <f t="shared" si="2"/>
        <v>3.1759890859481583</v>
      </c>
      <c r="O87" s="16">
        <v>3</v>
      </c>
      <c r="P87" s="16">
        <v>132</v>
      </c>
      <c r="Q87" s="16">
        <f t="shared" si="3"/>
        <v>0.009751972546096405</v>
      </c>
      <c r="R87" s="17">
        <v>0.9213351182784807</v>
      </c>
    </row>
    <row r="88" spans="1:18" ht="22.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8" t="s">
        <v>119</v>
      </c>
      <c r="N88" s="16">
        <f t="shared" si="2"/>
        <v>4.018107404191988</v>
      </c>
      <c r="O88" s="16">
        <v>4</v>
      </c>
      <c r="P88" s="16">
        <v>167</v>
      </c>
      <c r="Q88" s="16">
        <f t="shared" si="3"/>
        <v>8.160013000895818E-05</v>
      </c>
      <c r="R88" s="17">
        <v>0.9927925854760327</v>
      </c>
    </row>
    <row r="89" spans="1:18" ht="22.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8" t="s">
        <v>176</v>
      </c>
      <c r="N89" s="16">
        <f t="shared" si="2"/>
        <v>1.3233287858117326</v>
      </c>
      <c r="O89" s="16">
        <v>2</v>
      </c>
      <c r="P89" s="16">
        <v>55</v>
      </c>
      <c r="Q89" s="16">
        <f t="shared" si="3"/>
        <v>0.3460091981828666</v>
      </c>
      <c r="R89" s="17">
        <v>0.5563809668145615</v>
      </c>
    </row>
    <row r="90" spans="1:18" ht="12.75">
      <c r="A90" s="15"/>
      <c r="B90" s="16"/>
      <c r="C90" s="16"/>
      <c r="D90" s="16"/>
      <c r="E90" s="16"/>
      <c r="F90" s="17"/>
      <c r="G90" s="15" t="s">
        <v>121</v>
      </c>
      <c r="H90" s="16">
        <f t="shared" si="4"/>
        <v>10.225722435817934</v>
      </c>
      <c r="I90" s="16">
        <v>5</v>
      </c>
      <c r="J90" s="16">
        <v>425</v>
      </c>
      <c r="K90" s="16">
        <f t="shared" si="5"/>
        <v>2.670537475235763</v>
      </c>
      <c r="L90" s="17">
        <v>0.10222149731943542</v>
      </c>
      <c r="M90" s="18" t="s">
        <v>118</v>
      </c>
      <c r="N90" s="16">
        <f t="shared" si="2"/>
        <v>3.1759890859481583</v>
      </c>
      <c r="O90" s="16">
        <v>3</v>
      </c>
      <c r="P90" s="16">
        <v>132</v>
      </c>
      <c r="Q90" s="16">
        <f t="shared" si="3"/>
        <v>0.009751972546096405</v>
      </c>
      <c r="R90" s="17">
        <v>0.9213351182784807</v>
      </c>
    </row>
    <row r="91" spans="1:18" ht="22.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18" t="s">
        <v>122</v>
      </c>
      <c r="N91" s="16">
        <f t="shared" si="2"/>
        <v>5.7264045640580425</v>
      </c>
      <c r="O91" s="16">
        <v>2</v>
      </c>
      <c r="P91" s="16">
        <v>238</v>
      </c>
      <c r="Q91" s="16">
        <f t="shared" si="3"/>
        <v>2.424923146748851</v>
      </c>
      <c r="R91" s="17">
        <v>0.1194190983609027</v>
      </c>
    </row>
    <row r="92" spans="1:18" ht="22.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18" t="s">
        <v>123</v>
      </c>
      <c r="N92" s="16">
        <f t="shared" si="2"/>
        <v>3.5368969366240854</v>
      </c>
      <c r="O92" s="16">
        <v>2</v>
      </c>
      <c r="P92" s="16">
        <v>147</v>
      </c>
      <c r="Q92" s="16">
        <f t="shared" si="3"/>
        <v>0.6678317847901559</v>
      </c>
      <c r="R92" s="17">
        <v>0.4138085682707451</v>
      </c>
    </row>
    <row r="93" spans="1:18" ht="22.5">
      <c r="A93" s="15"/>
      <c r="B93" s="16"/>
      <c r="C93" s="16"/>
      <c r="D93" s="16"/>
      <c r="E93" s="16"/>
      <c r="F93" s="17"/>
      <c r="G93" s="15" t="s">
        <v>129</v>
      </c>
      <c r="H93" s="16">
        <f t="shared" si="4"/>
        <v>7.627185910951259</v>
      </c>
      <c r="I93" s="16">
        <v>3</v>
      </c>
      <c r="J93" s="16">
        <v>317</v>
      </c>
      <c r="K93" s="16">
        <f t="shared" si="5"/>
        <v>2.80717550410876</v>
      </c>
      <c r="L93" s="17">
        <v>0.09384346923406783</v>
      </c>
      <c r="M93" s="18" t="s">
        <v>123</v>
      </c>
      <c r="N93" s="16">
        <f t="shared" si="2"/>
        <v>3.5368969366240854</v>
      </c>
      <c r="O93" s="16">
        <v>2</v>
      </c>
      <c r="P93" s="16">
        <v>147</v>
      </c>
      <c r="Q93" s="16">
        <f t="shared" si="3"/>
        <v>0.6678317847901559</v>
      </c>
      <c r="R93" s="17">
        <v>0.4138085682707451</v>
      </c>
    </row>
    <row r="94" spans="1:18" ht="22.5">
      <c r="A94" s="15"/>
      <c r="B94" s="16"/>
      <c r="C94" s="16"/>
      <c r="D94" s="16"/>
      <c r="E94" s="16"/>
      <c r="F94" s="17"/>
      <c r="G94" s="15" t="s">
        <v>216</v>
      </c>
      <c r="H94" s="16">
        <f t="shared" si="4"/>
        <v>1.203026168919757</v>
      </c>
      <c r="I94" s="16">
        <v>2</v>
      </c>
      <c r="J94" s="16">
        <v>50</v>
      </c>
      <c r="K94" s="16">
        <f t="shared" si="5"/>
        <v>0.5279746225280042</v>
      </c>
      <c r="L94" s="17">
        <v>0.4674596168205528</v>
      </c>
      <c r="M94" s="18" t="s">
        <v>217</v>
      </c>
      <c r="N94" s="16">
        <f t="shared" si="2"/>
        <v>1.203026168919757</v>
      </c>
      <c r="O94" s="16">
        <v>2</v>
      </c>
      <c r="P94" s="16">
        <v>50</v>
      </c>
      <c r="Q94" s="16">
        <f t="shared" si="3"/>
        <v>0.5279746225280042</v>
      </c>
      <c r="R94" s="17">
        <v>0.4674596168205528</v>
      </c>
    </row>
    <row r="95" spans="1:18" ht="12.75">
      <c r="A95" s="15"/>
      <c r="B95" s="16"/>
      <c r="C95" s="16"/>
      <c r="D95" s="16"/>
      <c r="E95" s="16"/>
      <c r="F95" s="17"/>
      <c r="G95" s="31" t="s">
        <v>134</v>
      </c>
      <c r="H95" s="32">
        <f t="shared" si="4"/>
        <v>11.380627557980901</v>
      </c>
      <c r="I95" s="32">
        <v>4</v>
      </c>
      <c r="J95" s="32">
        <v>473</v>
      </c>
      <c r="K95" s="32">
        <f t="shared" si="5"/>
        <v>4.7865254242000335</v>
      </c>
      <c r="L95" s="33">
        <v>0.028683231527478426</v>
      </c>
      <c r="M95" s="18" t="s">
        <v>136</v>
      </c>
      <c r="N95" s="16">
        <f t="shared" si="2"/>
        <v>5.750465087436438</v>
      </c>
      <c r="O95" s="16">
        <v>2</v>
      </c>
      <c r="P95" s="16">
        <v>239</v>
      </c>
      <c r="Q95" s="16">
        <f t="shared" si="3"/>
        <v>2.4460609982331425</v>
      </c>
      <c r="R95" s="17">
        <v>0.11782019631749774</v>
      </c>
    </row>
    <row r="96" spans="1:18" ht="12.7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8" t="s">
        <v>135</v>
      </c>
      <c r="N96" s="16">
        <f t="shared" si="2"/>
        <v>6.6888254991938485</v>
      </c>
      <c r="O96" s="16">
        <v>2</v>
      </c>
      <c r="P96" s="16">
        <v>278</v>
      </c>
      <c r="Q96" s="16">
        <f t="shared" si="3"/>
        <v>3.286837810993893</v>
      </c>
      <c r="R96" s="17">
        <v>0.06983740180615317</v>
      </c>
    </row>
    <row r="97" spans="1:18" ht="23.25" thickBot="1">
      <c r="A97" s="19"/>
      <c r="B97" s="20"/>
      <c r="C97" s="20"/>
      <c r="D97" s="20"/>
      <c r="E97" s="20"/>
      <c r="F97" s="21"/>
      <c r="G97" s="19" t="s">
        <v>30</v>
      </c>
      <c r="H97" s="20">
        <f t="shared" si="4"/>
        <v>1.7804787300012404</v>
      </c>
      <c r="I97" s="20">
        <v>2</v>
      </c>
      <c r="J97" s="20">
        <v>74</v>
      </c>
      <c r="K97" s="20">
        <f t="shared" si="5"/>
        <v>0.02706552297978576</v>
      </c>
      <c r="L97" s="21">
        <v>0.8693249312568283</v>
      </c>
      <c r="M97" s="39" t="s">
        <v>203</v>
      </c>
      <c r="N97" s="20">
        <f t="shared" si="2"/>
        <v>0.697755177973459</v>
      </c>
      <c r="O97" s="20">
        <v>2</v>
      </c>
      <c r="P97" s="20">
        <v>29</v>
      </c>
      <c r="Q97" s="20">
        <f t="shared" si="3"/>
        <v>2.430424925573886</v>
      </c>
      <c r="R97" s="21">
        <v>0.11900063675170991</v>
      </c>
    </row>
    <row r="98" spans="1:18" ht="13.5" thickBot="1">
      <c r="A98" s="40" t="s">
        <v>185</v>
      </c>
      <c r="B98" s="41">
        <f>(194/8063)*D98</f>
        <v>2.5504154781098847</v>
      </c>
      <c r="C98" s="41">
        <v>2</v>
      </c>
      <c r="D98" s="41">
        <v>106</v>
      </c>
      <c r="E98" s="41">
        <f>(C98-B98)^2/B98</f>
        <v>0.11878739018924664</v>
      </c>
      <c r="F98" s="42">
        <v>0.7303534021512514</v>
      </c>
      <c r="G98" s="43" t="s">
        <v>169</v>
      </c>
      <c r="H98" s="41"/>
      <c r="I98" s="41"/>
      <c r="J98" s="41"/>
      <c r="K98" s="41"/>
      <c r="L98" s="41"/>
      <c r="M98" s="43" t="s">
        <v>169</v>
      </c>
      <c r="N98" s="41"/>
      <c r="O98" s="41"/>
      <c r="P98" s="41"/>
      <c r="Q98" s="41"/>
      <c r="R98" s="42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B23" sqref="B23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270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11" t="s">
        <v>10</v>
      </c>
      <c r="B4" s="12">
        <f>(253/8063)*D4</f>
        <v>35.864938608458395</v>
      </c>
      <c r="C4" s="12">
        <v>44</v>
      </c>
      <c r="D4" s="12">
        <v>1143</v>
      </c>
      <c r="E4" s="12">
        <f>(C4-B4)^2/B4</f>
        <v>1.8452345497265985</v>
      </c>
      <c r="F4" s="13">
        <v>0.17433866317906088</v>
      </c>
      <c r="G4" s="44" t="s">
        <v>11</v>
      </c>
      <c r="H4" s="29">
        <f>(253/8063)*J4</f>
        <v>11.954979536152798</v>
      </c>
      <c r="I4" s="29">
        <v>23</v>
      </c>
      <c r="J4" s="29">
        <v>381</v>
      </c>
      <c r="K4" s="29">
        <f>(I4-H4)^2/H4</f>
        <v>10.20432336817379</v>
      </c>
      <c r="L4" s="30">
        <v>0.0014011179060382517</v>
      </c>
      <c r="M4" s="44" t="s">
        <v>12</v>
      </c>
      <c r="N4" s="29">
        <f>(253/8063)*P4</f>
        <v>8.03274215552524</v>
      </c>
      <c r="O4" s="29">
        <v>22</v>
      </c>
      <c r="P4" s="29">
        <v>256</v>
      </c>
      <c r="Q4" s="29">
        <f>(O4-N4)^2/N4</f>
        <v>24.286138894655668</v>
      </c>
      <c r="R4" s="30">
        <v>8.303444317681041E-07</v>
      </c>
    </row>
    <row r="5" spans="1:18" ht="22.5">
      <c r="A5" s="15"/>
      <c r="B5" s="16"/>
      <c r="C5" s="16"/>
      <c r="D5" s="16"/>
      <c r="E5" s="16"/>
      <c r="F5" s="17"/>
      <c r="G5" s="15" t="s">
        <v>20</v>
      </c>
      <c r="H5" s="16">
        <f>(253/8063)*J5</f>
        <v>4.643929058663029</v>
      </c>
      <c r="I5" s="16">
        <v>5</v>
      </c>
      <c r="J5" s="16">
        <v>148</v>
      </c>
      <c r="K5" s="16">
        <f>(I5-H5)^2/H5</f>
        <v>0.02730156160074891</v>
      </c>
      <c r="L5" s="17">
        <v>0.8687615024904976</v>
      </c>
      <c r="M5" s="15" t="s">
        <v>21</v>
      </c>
      <c r="N5" s="16">
        <f aca="true" t="shared" si="0" ref="N5:N68">(253/8063)*P5</f>
        <v>3.953615279672579</v>
      </c>
      <c r="O5" s="16">
        <v>5</v>
      </c>
      <c r="P5" s="16">
        <v>126</v>
      </c>
      <c r="Q5" s="16">
        <f aca="true" t="shared" si="1" ref="Q5:Q68">(O5-N5)^2/N5</f>
        <v>0.2769417116946623</v>
      </c>
      <c r="R5" s="17">
        <v>0.5987127692518467</v>
      </c>
    </row>
    <row r="6" spans="1:18" ht="22.5">
      <c r="A6" s="15"/>
      <c r="B6" s="16"/>
      <c r="C6" s="16"/>
      <c r="D6" s="16"/>
      <c r="E6" s="16"/>
      <c r="F6" s="17"/>
      <c r="G6" s="15" t="s">
        <v>22</v>
      </c>
      <c r="H6" s="16">
        <f>(253/8063)*J6</f>
        <v>11.264665757162348</v>
      </c>
      <c r="I6" s="16">
        <v>13</v>
      </c>
      <c r="J6" s="16">
        <v>359</v>
      </c>
      <c r="K6" s="16">
        <f>(I6-H6)^2/H6</f>
        <v>0.26733016312092667</v>
      </c>
      <c r="L6" s="17">
        <v>0.6051283703762605</v>
      </c>
      <c r="M6" s="15" t="s">
        <v>21</v>
      </c>
      <c r="N6" s="16">
        <f t="shared" si="0"/>
        <v>3.953615279672579</v>
      </c>
      <c r="O6" s="16">
        <v>5</v>
      </c>
      <c r="P6" s="16">
        <v>126</v>
      </c>
      <c r="Q6" s="16">
        <f t="shared" si="1"/>
        <v>0.2769417116946623</v>
      </c>
      <c r="R6" s="17">
        <v>0.5987127692518467</v>
      </c>
    </row>
    <row r="7" spans="1:18" ht="22.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5" t="s">
        <v>171</v>
      </c>
      <c r="N7" s="16">
        <f t="shared" si="0"/>
        <v>0.5961800818553888</v>
      </c>
      <c r="O7" s="16">
        <v>2</v>
      </c>
      <c r="P7" s="16">
        <v>19</v>
      </c>
      <c r="Q7" s="16">
        <f t="shared" si="1"/>
        <v>3.3055622328851366</v>
      </c>
      <c r="R7" s="17">
        <v>0.06904571400460402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23</v>
      </c>
      <c r="N8" s="16">
        <f t="shared" si="0"/>
        <v>3.4201909959072307</v>
      </c>
      <c r="O8" s="16">
        <v>3</v>
      </c>
      <c r="P8" s="16">
        <v>109</v>
      </c>
      <c r="Q8" s="16">
        <f t="shared" si="1"/>
        <v>0.051622986334035545</v>
      </c>
      <c r="R8" s="17">
        <v>0.820262844446495</v>
      </c>
    </row>
    <row r="9" spans="1:18" ht="22.5">
      <c r="A9" s="15"/>
      <c r="B9" s="16"/>
      <c r="C9" s="16"/>
      <c r="D9" s="16"/>
      <c r="E9" s="16"/>
      <c r="F9" s="17"/>
      <c r="G9" s="15" t="s">
        <v>17</v>
      </c>
      <c r="H9" s="16">
        <f>(253/8063)*J9</f>
        <v>7.624829467939974</v>
      </c>
      <c r="I9" s="16">
        <v>5</v>
      </c>
      <c r="J9" s="16">
        <v>243</v>
      </c>
      <c r="K9" s="16">
        <f>(I9-H9)^2/H9</f>
        <v>0.9035913215810542</v>
      </c>
      <c r="L9" s="17">
        <v>0.3418205674904323</v>
      </c>
      <c r="M9" s="15" t="s">
        <v>19</v>
      </c>
      <c r="N9" s="16">
        <f t="shared" si="0"/>
        <v>4.392905866302866</v>
      </c>
      <c r="O9" s="16">
        <v>5</v>
      </c>
      <c r="P9" s="16">
        <v>140</v>
      </c>
      <c r="Q9" s="16">
        <f t="shared" si="1"/>
        <v>0.08389965512274049</v>
      </c>
      <c r="R9" s="17">
        <v>0.7720806666298049</v>
      </c>
    </row>
    <row r="10" spans="1:18" ht="22.5">
      <c r="A10" s="15"/>
      <c r="B10" s="16"/>
      <c r="C10" s="16"/>
      <c r="D10" s="16"/>
      <c r="E10" s="16"/>
      <c r="F10" s="17"/>
      <c r="G10" s="38" t="s">
        <v>24</v>
      </c>
      <c r="H10" s="35">
        <f>(253/8063)*J10</f>
        <v>17.28922237380628</v>
      </c>
      <c r="I10" s="35">
        <v>29</v>
      </c>
      <c r="J10" s="35">
        <v>551</v>
      </c>
      <c r="K10" s="35">
        <f>(I10-H10)^2/H10</f>
        <v>7.932242968771945</v>
      </c>
      <c r="L10" s="36">
        <v>0.00485615625450786</v>
      </c>
      <c r="M10" s="15" t="s">
        <v>19</v>
      </c>
      <c r="N10" s="16">
        <f t="shared" si="0"/>
        <v>4.392905866302866</v>
      </c>
      <c r="O10" s="16">
        <v>5</v>
      </c>
      <c r="P10" s="16">
        <v>140</v>
      </c>
      <c r="Q10" s="16">
        <f t="shared" si="1"/>
        <v>0.08389965512274049</v>
      </c>
      <c r="R10" s="17">
        <v>0.7720806666298049</v>
      </c>
    </row>
    <row r="11" spans="1:18" ht="12.7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38" t="s">
        <v>25</v>
      </c>
      <c r="N11" s="35">
        <f t="shared" si="0"/>
        <v>16.91268758526603</v>
      </c>
      <c r="O11" s="35">
        <v>29</v>
      </c>
      <c r="P11" s="35">
        <v>539</v>
      </c>
      <c r="Q11" s="35">
        <f t="shared" si="1"/>
        <v>8.638669677707748</v>
      </c>
      <c r="R11" s="36">
        <v>0.0032910165581069295</v>
      </c>
    </row>
    <row r="12" spans="1:18" ht="23.25" thickBot="1">
      <c r="A12" s="19"/>
      <c r="B12" s="20"/>
      <c r="C12" s="20"/>
      <c r="D12" s="20"/>
      <c r="E12" s="20"/>
      <c r="F12" s="21"/>
      <c r="G12" s="49" t="s">
        <v>26</v>
      </c>
      <c r="H12" s="50">
        <f>(253/8063)*J12</f>
        <v>9.036834924965895</v>
      </c>
      <c r="I12" s="50">
        <v>3</v>
      </c>
      <c r="J12" s="50">
        <v>288</v>
      </c>
      <c r="K12" s="50">
        <f>(I12-H12)^2/H12</f>
        <v>4.032758838009372</v>
      </c>
      <c r="L12" s="51">
        <v>0.04462491003191249</v>
      </c>
      <c r="M12" s="19" t="s">
        <v>189</v>
      </c>
      <c r="N12" s="20">
        <f t="shared" si="0"/>
        <v>5.804911323328787</v>
      </c>
      <c r="O12" s="20">
        <v>3</v>
      </c>
      <c r="P12" s="20">
        <v>185</v>
      </c>
      <c r="Q12" s="20">
        <f t="shared" si="1"/>
        <v>1.3553226041748498</v>
      </c>
      <c r="R12" s="21">
        <v>0.24434976294748278</v>
      </c>
    </row>
    <row r="13" spans="1:18" ht="13.5" thickBot="1">
      <c r="A13" s="62" t="s">
        <v>140</v>
      </c>
      <c r="B13" s="66">
        <f>(253/8063)*D13</f>
        <v>20.2387448840382</v>
      </c>
      <c r="C13" s="66">
        <v>11</v>
      </c>
      <c r="D13" s="66">
        <v>645</v>
      </c>
      <c r="E13" s="66">
        <f>(C13-B13)^2/B13</f>
        <v>4.217376498463546</v>
      </c>
      <c r="F13" s="67">
        <v>0.040011980351088106</v>
      </c>
      <c r="G13" s="40" t="s">
        <v>143</v>
      </c>
      <c r="H13" s="41">
        <f>(253/8063)*J13</f>
        <v>18.418826739427015</v>
      </c>
      <c r="I13" s="41">
        <v>11</v>
      </c>
      <c r="J13" s="41">
        <v>587</v>
      </c>
      <c r="K13" s="41">
        <f>(I13-H13)^2/H13</f>
        <v>2.9881919716320358</v>
      </c>
      <c r="L13" s="42">
        <v>0.08387376753815157</v>
      </c>
      <c r="M13" s="40" t="s">
        <v>144</v>
      </c>
      <c r="N13" s="41">
        <f t="shared" si="0"/>
        <v>18.13642564802183</v>
      </c>
      <c r="O13" s="41">
        <v>11</v>
      </c>
      <c r="P13" s="41">
        <v>578</v>
      </c>
      <c r="Q13" s="41">
        <f t="shared" si="1"/>
        <v>2.808082034361532</v>
      </c>
      <c r="R13" s="42">
        <v>0.09379044754339272</v>
      </c>
    </row>
    <row r="14" spans="1:18" ht="12.75">
      <c r="A14" s="25" t="s">
        <v>145</v>
      </c>
      <c r="B14" s="26">
        <f>(253/8063)*D14</f>
        <v>17.634379263301504</v>
      </c>
      <c r="C14" s="26">
        <v>7</v>
      </c>
      <c r="D14" s="26">
        <v>562</v>
      </c>
      <c r="E14" s="26">
        <f>(C14-B14)^2/B14</f>
        <v>6.413042422824945</v>
      </c>
      <c r="F14" s="27">
        <v>0.011328514580516313</v>
      </c>
      <c r="G14" s="11" t="s">
        <v>147</v>
      </c>
      <c r="H14" s="12">
        <f>(253/8063)*J14</f>
        <v>2.196452933151433</v>
      </c>
      <c r="I14" s="12">
        <v>3</v>
      </c>
      <c r="J14" s="12">
        <v>70</v>
      </c>
      <c r="K14" s="12">
        <f>(I14-H14)^2/H14</f>
        <v>0.2939684611017427</v>
      </c>
      <c r="L14" s="13">
        <v>0.5876885986084495</v>
      </c>
      <c r="M14" s="11" t="s">
        <v>148</v>
      </c>
      <c r="N14" s="12">
        <f t="shared" si="0"/>
        <v>2.165075034106412</v>
      </c>
      <c r="O14" s="12">
        <v>3</v>
      </c>
      <c r="P14" s="12">
        <v>69</v>
      </c>
      <c r="Q14" s="12">
        <f t="shared" si="1"/>
        <v>0.321974845070495</v>
      </c>
      <c r="R14" s="13">
        <v>0.5704232455471585</v>
      </c>
    </row>
    <row r="15" spans="1:18" ht="13.5" thickBot="1">
      <c r="A15" s="19"/>
      <c r="B15" s="20"/>
      <c r="C15" s="20"/>
      <c r="D15" s="20"/>
      <c r="E15" s="20"/>
      <c r="F15" s="21"/>
      <c r="G15" s="49" t="s">
        <v>146</v>
      </c>
      <c r="H15" s="50">
        <f>(253/8063)*J15</f>
        <v>13.241473396998638</v>
      </c>
      <c r="I15" s="50">
        <v>4</v>
      </c>
      <c r="J15" s="50">
        <v>422</v>
      </c>
      <c r="K15" s="50">
        <f>(I15-H15)^2/H15</f>
        <v>6.449798144577454</v>
      </c>
      <c r="L15" s="51">
        <v>0.011096494878931273</v>
      </c>
      <c r="M15" s="49" t="s">
        <v>167</v>
      </c>
      <c r="N15" s="50">
        <f t="shared" si="0"/>
        <v>11.170532060027286</v>
      </c>
      <c r="O15" s="50">
        <v>3</v>
      </c>
      <c r="P15" s="50">
        <v>356</v>
      </c>
      <c r="Q15" s="50">
        <f t="shared" si="1"/>
        <v>5.976223315523134</v>
      </c>
      <c r="R15" s="51">
        <v>0.014500019813215359</v>
      </c>
    </row>
    <row r="16" spans="1:18" ht="12.75">
      <c r="A16" s="11" t="s">
        <v>160</v>
      </c>
      <c r="B16" s="12">
        <f>(253/8063)*D16</f>
        <v>234.29877216916782</v>
      </c>
      <c r="C16" s="12">
        <v>238</v>
      </c>
      <c r="D16" s="12">
        <v>7467</v>
      </c>
      <c r="E16" s="12">
        <f>(C16-B16)^2/B16</f>
        <v>0.05846845601835127</v>
      </c>
      <c r="F16" s="13">
        <v>0.808933190461919</v>
      </c>
      <c r="G16" s="11" t="s">
        <v>81</v>
      </c>
      <c r="H16" s="12">
        <f>(253/8063)*J16</f>
        <v>73.2987721691678</v>
      </c>
      <c r="I16" s="12">
        <v>68</v>
      </c>
      <c r="J16" s="12">
        <v>2336</v>
      </c>
      <c r="K16" s="12">
        <f>(I16-H16)^2/H16</f>
        <v>0.38304852414100204</v>
      </c>
      <c r="L16" s="13">
        <v>0.5359762167221318</v>
      </c>
      <c r="M16" s="25" t="s">
        <v>82</v>
      </c>
      <c r="N16" s="26">
        <f t="shared" si="0"/>
        <v>11.013642564802185</v>
      </c>
      <c r="O16" s="26">
        <v>3</v>
      </c>
      <c r="P16" s="26">
        <v>351</v>
      </c>
      <c r="Q16" s="26">
        <f t="shared" si="1"/>
        <v>5.830810903709653</v>
      </c>
      <c r="R16" s="27">
        <v>0.01574786288227492</v>
      </c>
    </row>
    <row r="17" spans="1:18" ht="12.7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31" t="s">
        <v>83</v>
      </c>
      <c r="N17" s="32">
        <f t="shared" si="0"/>
        <v>21.713506139154163</v>
      </c>
      <c r="O17" s="32">
        <v>10</v>
      </c>
      <c r="P17" s="32">
        <v>692</v>
      </c>
      <c r="Q17" s="32">
        <f t="shared" si="1"/>
        <v>6.318934638777184</v>
      </c>
      <c r="R17" s="33">
        <v>0.011945537730405076</v>
      </c>
    </row>
    <row r="18" spans="1:18" ht="12.7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5" t="s">
        <v>84</v>
      </c>
      <c r="N18" s="16">
        <f t="shared" si="0"/>
        <v>70.88267394270123</v>
      </c>
      <c r="O18" s="16">
        <v>68</v>
      </c>
      <c r="P18" s="16">
        <v>2259</v>
      </c>
      <c r="Q18" s="16">
        <f t="shared" si="1"/>
        <v>0.1172332898536811</v>
      </c>
      <c r="R18" s="17">
        <v>0.7320548001810859</v>
      </c>
    </row>
    <row r="19" spans="1:18" ht="12.7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31" t="s">
        <v>85</v>
      </c>
      <c r="N19" s="32">
        <f t="shared" si="0"/>
        <v>19.360163710777627</v>
      </c>
      <c r="O19" s="32">
        <v>7</v>
      </c>
      <c r="P19" s="32">
        <v>617</v>
      </c>
      <c r="Q19" s="32">
        <f t="shared" si="1"/>
        <v>7.891134044087471</v>
      </c>
      <c r="R19" s="33">
        <v>0.004967770649504488</v>
      </c>
    </row>
    <row r="20" spans="1:18" ht="22.5">
      <c r="A20" s="15"/>
      <c r="B20" s="16"/>
      <c r="C20" s="16"/>
      <c r="D20" s="16"/>
      <c r="E20" s="16"/>
      <c r="F20" s="17"/>
      <c r="G20" s="15" t="s">
        <v>48</v>
      </c>
      <c r="H20" s="16">
        <f>(253/8063)*J20</f>
        <v>213.96589358799457</v>
      </c>
      <c r="I20" s="16">
        <v>211</v>
      </c>
      <c r="J20" s="16">
        <v>6819</v>
      </c>
      <c r="K20" s="16">
        <f>(I20-H20)^2/H20</f>
        <v>0.041111808184932506</v>
      </c>
      <c r="L20" s="17">
        <v>0.8393222568414432</v>
      </c>
      <c r="M20" s="15" t="s">
        <v>49</v>
      </c>
      <c r="N20" s="16">
        <f t="shared" si="0"/>
        <v>160.4979536152797</v>
      </c>
      <c r="O20" s="16">
        <v>176</v>
      </c>
      <c r="P20" s="16">
        <v>5115</v>
      </c>
      <c r="Q20" s="16">
        <f t="shared" si="1"/>
        <v>1.4972991038257168</v>
      </c>
      <c r="R20" s="17">
        <v>0.22108740699849294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5" t="s">
        <v>54</v>
      </c>
      <c r="N21" s="16">
        <f t="shared" si="0"/>
        <v>5.39699863574352</v>
      </c>
      <c r="O21" s="16">
        <v>3</v>
      </c>
      <c r="P21" s="16">
        <v>172</v>
      </c>
      <c r="Q21" s="16">
        <f t="shared" si="1"/>
        <v>1.0645921645605068</v>
      </c>
      <c r="R21" s="17">
        <v>0.30217015046003626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31" t="s">
        <v>52</v>
      </c>
      <c r="N22" s="32">
        <f t="shared" si="0"/>
        <v>11.013642564802185</v>
      </c>
      <c r="O22" s="32">
        <v>3</v>
      </c>
      <c r="P22" s="32">
        <v>351</v>
      </c>
      <c r="Q22" s="32">
        <f t="shared" si="1"/>
        <v>5.830810903709653</v>
      </c>
      <c r="R22" s="33">
        <v>0.01574786288227492</v>
      </c>
    </row>
    <row r="23" spans="1:18" ht="22.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31" t="s">
        <v>50</v>
      </c>
      <c r="N23" s="32">
        <f t="shared" si="0"/>
        <v>50.33015006821283</v>
      </c>
      <c r="O23" s="32">
        <v>25</v>
      </c>
      <c r="P23" s="32">
        <v>1604</v>
      </c>
      <c r="Q23" s="32">
        <f t="shared" si="1"/>
        <v>12.748153971498095</v>
      </c>
      <c r="R23" s="33">
        <v>0.00035636070955058496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31" t="s">
        <v>56</v>
      </c>
      <c r="N24" s="32">
        <f t="shared" si="0"/>
        <v>15.939972714870397</v>
      </c>
      <c r="O24" s="32">
        <v>6</v>
      </c>
      <c r="P24" s="32">
        <v>508</v>
      </c>
      <c r="Q24" s="32">
        <f t="shared" si="1"/>
        <v>6.1984458405123</v>
      </c>
      <c r="R24" s="33">
        <v>0.012786253864091823</v>
      </c>
    </row>
    <row r="25" spans="1:18" ht="22.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31" t="s">
        <v>38</v>
      </c>
      <c r="N25" s="32">
        <f t="shared" si="0"/>
        <v>46.72169167803548</v>
      </c>
      <c r="O25" s="32">
        <v>25</v>
      </c>
      <c r="P25" s="32">
        <v>1489</v>
      </c>
      <c r="Q25" s="32">
        <f t="shared" si="1"/>
        <v>10.098775802192336</v>
      </c>
      <c r="R25" s="33">
        <v>0.0014836785255669671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31" t="s">
        <v>57</v>
      </c>
      <c r="N26" s="32">
        <f t="shared" si="0"/>
        <v>10.07230559345157</v>
      </c>
      <c r="O26" s="32">
        <v>3</v>
      </c>
      <c r="P26" s="32">
        <v>321</v>
      </c>
      <c r="Q26" s="32">
        <f t="shared" si="1"/>
        <v>4.965844805154131</v>
      </c>
      <c r="R26" s="33">
        <v>0.02585268343770608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5" t="s">
        <v>53</v>
      </c>
      <c r="N27" s="16">
        <f t="shared" si="0"/>
        <v>9.727148703956345</v>
      </c>
      <c r="O27" s="16">
        <v>6</v>
      </c>
      <c r="P27" s="16">
        <v>310</v>
      </c>
      <c r="Q27" s="16">
        <f t="shared" si="1"/>
        <v>1.4281304711372704</v>
      </c>
      <c r="R27" s="17">
        <v>0.23206978905194964</v>
      </c>
    </row>
    <row r="28" spans="1:18" ht="33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271</v>
      </c>
      <c r="N28" s="16">
        <f t="shared" si="0"/>
        <v>1.2551159618008187</v>
      </c>
      <c r="O28" s="16">
        <v>2</v>
      </c>
      <c r="P28" s="16">
        <v>40</v>
      </c>
      <c r="Q28" s="16">
        <f t="shared" si="1"/>
        <v>0.44207248353994866</v>
      </c>
      <c r="R28" s="17">
        <v>0.5061238481049617</v>
      </c>
    </row>
    <row r="29" spans="1:18" ht="12.7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5" t="s">
        <v>51</v>
      </c>
      <c r="N29" s="16">
        <f t="shared" si="0"/>
        <v>61.24965893587995</v>
      </c>
      <c r="O29" s="16">
        <v>65</v>
      </c>
      <c r="P29" s="16">
        <v>1952</v>
      </c>
      <c r="Q29" s="16">
        <f t="shared" si="1"/>
        <v>0.22963488028479165</v>
      </c>
      <c r="R29" s="17">
        <v>0.6317946916964818</v>
      </c>
    </row>
    <row r="30" spans="1:18" ht="33.75">
      <c r="A30" s="15"/>
      <c r="B30" s="16"/>
      <c r="C30" s="16"/>
      <c r="D30" s="16"/>
      <c r="E30" s="16"/>
      <c r="F30" s="17"/>
      <c r="G30" s="15" t="s">
        <v>88</v>
      </c>
      <c r="H30" s="16">
        <f>(253/8063)*J30</f>
        <v>1.7885402455661665</v>
      </c>
      <c r="I30" s="16">
        <v>2</v>
      </c>
      <c r="J30" s="16">
        <v>57</v>
      </c>
      <c r="K30" s="16">
        <f>(I30-H30)^2/H30</f>
        <v>0.025000962576082513</v>
      </c>
      <c r="L30" s="17">
        <v>0.8743646615931283</v>
      </c>
      <c r="M30" s="15" t="s">
        <v>271</v>
      </c>
      <c r="N30" s="16">
        <f t="shared" si="0"/>
        <v>1.2551159618008187</v>
      </c>
      <c r="O30" s="16">
        <v>2</v>
      </c>
      <c r="P30" s="16">
        <v>40</v>
      </c>
      <c r="Q30" s="16">
        <f t="shared" si="1"/>
        <v>0.44207248353994866</v>
      </c>
      <c r="R30" s="17">
        <v>0.5061238481049617</v>
      </c>
    </row>
    <row r="31" spans="1:18" ht="12.75">
      <c r="A31" s="15"/>
      <c r="B31" s="16"/>
      <c r="C31" s="16"/>
      <c r="D31" s="16"/>
      <c r="E31" s="16"/>
      <c r="F31" s="17"/>
      <c r="G31" s="15" t="s">
        <v>79</v>
      </c>
      <c r="H31" s="16">
        <f>(253/8063)*J31</f>
        <v>11.296043656207368</v>
      </c>
      <c r="I31" s="16">
        <v>8</v>
      </c>
      <c r="J31" s="16">
        <v>360</v>
      </c>
      <c r="K31" s="16">
        <f>(I31-H31)^2/H31</f>
        <v>0.9617441392991553</v>
      </c>
      <c r="L31" s="17">
        <v>0.32674783409741337</v>
      </c>
      <c r="M31" s="15" t="s">
        <v>53</v>
      </c>
      <c r="N31" s="16">
        <f t="shared" si="0"/>
        <v>9.727148703956345</v>
      </c>
      <c r="O31" s="16">
        <v>6</v>
      </c>
      <c r="P31" s="16">
        <v>310</v>
      </c>
      <c r="Q31" s="16">
        <f t="shared" si="1"/>
        <v>1.4281304711372704</v>
      </c>
      <c r="R31" s="17">
        <v>0.23206978905194964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5" t="s">
        <v>216</v>
      </c>
      <c r="N32" s="16">
        <f t="shared" si="0"/>
        <v>1.5688949522510234</v>
      </c>
      <c r="O32" s="16">
        <v>2</v>
      </c>
      <c r="P32" s="16">
        <v>50</v>
      </c>
      <c r="Q32" s="16">
        <f t="shared" si="1"/>
        <v>0.11846016964232742</v>
      </c>
      <c r="R32" s="17">
        <v>0.7307105971027515</v>
      </c>
    </row>
    <row r="33" spans="1:18" ht="22.5">
      <c r="A33" s="15"/>
      <c r="B33" s="16"/>
      <c r="C33" s="16"/>
      <c r="D33" s="16"/>
      <c r="E33" s="16"/>
      <c r="F33" s="17"/>
      <c r="G33" s="31" t="s">
        <v>91</v>
      </c>
      <c r="H33" s="32">
        <f>(253/8063)*J33</f>
        <v>33.229195088676676</v>
      </c>
      <c r="I33" s="32">
        <v>17</v>
      </c>
      <c r="J33" s="32">
        <v>1059</v>
      </c>
      <c r="K33" s="32">
        <f>(I33-H33)^2/H33</f>
        <v>7.9263663330828</v>
      </c>
      <c r="L33" s="33">
        <v>0.004871953991545386</v>
      </c>
      <c r="M33" s="15" t="s">
        <v>217</v>
      </c>
      <c r="N33" s="16">
        <f t="shared" si="0"/>
        <v>1.5688949522510234</v>
      </c>
      <c r="O33" s="16">
        <v>2</v>
      </c>
      <c r="P33" s="16">
        <v>50</v>
      </c>
      <c r="Q33" s="16">
        <f t="shared" si="1"/>
        <v>0.11846016964232742</v>
      </c>
      <c r="R33" s="17">
        <v>0.7307105971027515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31" t="s">
        <v>92</v>
      </c>
      <c r="N34" s="32">
        <f t="shared" si="0"/>
        <v>23.43929058663029</v>
      </c>
      <c r="O34" s="32">
        <v>6</v>
      </c>
      <c r="P34" s="32">
        <v>747</v>
      </c>
      <c r="Q34" s="32">
        <f t="shared" si="1"/>
        <v>12.975173247709387</v>
      </c>
      <c r="R34" s="33">
        <v>0.00031564865019007016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5" t="s">
        <v>94</v>
      </c>
      <c r="N35" s="16">
        <f t="shared" si="0"/>
        <v>3.9222373806275583</v>
      </c>
      <c r="O35" s="16">
        <v>6</v>
      </c>
      <c r="P35" s="16">
        <v>125</v>
      </c>
      <c r="Q35" s="16">
        <f t="shared" si="1"/>
        <v>1.1006721632362533</v>
      </c>
      <c r="R35" s="17">
        <v>0.29411863994920273</v>
      </c>
    </row>
    <row r="36" spans="1:18" ht="12.7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38" t="s">
        <v>218</v>
      </c>
      <c r="N36" s="35">
        <f t="shared" si="0"/>
        <v>0.06275579809004093</v>
      </c>
      <c r="O36" s="35">
        <v>2</v>
      </c>
      <c r="P36" s="35">
        <v>2</v>
      </c>
      <c r="Q36" s="35">
        <f t="shared" si="1"/>
        <v>59.80188623287265</v>
      </c>
      <c r="R36" s="36">
        <v>1.0436096431476471E-14</v>
      </c>
    </row>
    <row r="37" spans="1:18" ht="22.5">
      <c r="A37" s="15"/>
      <c r="B37" s="16"/>
      <c r="C37" s="16"/>
      <c r="D37" s="16"/>
      <c r="E37" s="16"/>
      <c r="F37" s="17"/>
      <c r="G37" s="31" t="s">
        <v>35</v>
      </c>
      <c r="H37" s="32">
        <f>(253/8063)*J37</f>
        <v>48.196452933151434</v>
      </c>
      <c r="I37" s="32">
        <v>26</v>
      </c>
      <c r="J37" s="32">
        <v>1536</v>
      </c>
      <c r="K37" s="32">
        <f>(I37-H37)^2/H37</f>
        <v>10.222381375180419</v>
      </c>
      <c r="L37" s="33">
        <v>0.001387465904942875</v>
      </c>
      <c r="M37" s="31" t="s">
        <v>37</v>
      </c>
      <c r="N37" s="32">
        <f t="shared" si="0"/>
        <v>37.465211459754435</v>
      </c>
      <c r="O37" s="32">
        <v>6</v>
      </c>
      <c r="P37" s="32">
        <v>1194</v>
      </c>
      <c r="Q37" s="32">
        <f t="shared" si="1"/>
        <v>26.42610287334412</v>
      </c>
      <c r="R37" s="33">
        <v>2.7381509770663115E-07</v>
      </c>
    </row>
    <row r="38" spans="1:18" ht="22.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5" t="s">
        <v>33</v>
      </c>
      <c r="N38" s="16">
        <f t="shared" si="0"/>
        <v>8.283765347885403</v>
      </c>
      <c r="O38" s="16">
        <v>8</v>
      </c>
      <c r="P38" s="16">
        <v>264</v>
      </c>
      <c r="Q38" s="16">
        <f t="shared" si="1"/>
        <v>0.009720552101476272</v>
      </c>
      <c r="R38" s="17">
        <v>0.9214615394676191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5" t="s">
        <v>39</v>
      </c>
      <c r="N39" s="16">
        <f t="shared" si="0"/>
        <v>6.965893587994544</v>
      </c>
      <c r="O39" s="16">
        <v>4</v>
      </c>
      <c r="P39" s="16">
        <v>222</v>
      </c>
      <c r="Q39" s="16">
        <f t="shared" si="1"/>
        <v>1.262799189247971</v>
      </c>
      <c r="R39" s="17">
        <v>0.2611219066403828</v>
      </c>
    </row>
    <row r="40" spans="1:18" ht="22.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31" t="s">
        <v>38</v>
      </c>
      <c r="N40" s="32">
        <f t="shared" si="0"/>
        <v>46.72169167803548</v>
      </c>
      <c r="O40" s="32">
        <v>25</v>
      </c>
      <c r="P40" s="32">
        <v>1489</v>
      </c>
      <c r="Q40" s="32">
        <f t="shared" si="1"/>
        <v>10.098775802192336</v>
      </c>
      <c r="R40" s="33">
        <v>0.0014836785255669671</v>
      </c>
    </row>
    <row r="41" spans="1:18" ht="12.75">
      <c r="A41" s="15"/>
      <c r="B41" s="16"/>
      <c r="C41" s="16"/>
      <c r="D41" s="16"/>
      <c r="E41" s="16"/>
      <c r="F41" s="17"/>
      <c r="G41" s="38" t="s">
        <v>72</v>
      </c>
      <c r="H41" s="35">
        <f>(253/8063)*J41</f>
        <v>173.3942701227831</v>
      </c>
      <c r="I41" s="35">
        <v>206</v>
      </c>
      <c r="J41" s="35">
        <v>5526</v>
      </c>
      <c r="K41" s="35">
        <f>(I41-H41)^2/H41</f>
        <v>6.131307684349743</v>
      </c>
      <c r="L41" s="36">
        <v>0.013280860476448275</v>
      </c>
      <c r="M41" s="15" t="s">
        <v>73</v>
      </c>
      <c r="N41" s="16">
        <f t="shared" si="0"/>
        <v>107.12414733969987</v>
      </c>
      <c r="O41" s="16">
        <v>116</v>
      </c>
      <c r="P41" s="16">
        <v>3414</v>
      </c>
      <c r="Q41" s="16">
        <f t="shared" si="1"/>
        <v>0.7354155193183127</v>
      </c>
      <c r="R41" s="17">
        <v>0.39113342028066944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5" t="s">
        <v>74</v>
      </c>
      <c r="N42" s="16">
        <f t="shared" si="0"/>
        <v>156.57571623465213</v>
      </c>
      <c r="O42" s="16">
        <v>175</v>
      </c>
      <c r="P42" s="16">
        <v>4990</v>
      </c>
      <c r="Q42" s="16">
        <f t="shared" si="1"/>
        <v>2.1679877341728906</v>
      </c>
      <c r="R42" s="17">
        <v>0.14091051276315802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5" t="s">
        <v>75</v>
      </c>
      <c r="N43" s="16">
        <f t="shared" si="0"/>
        <v>11.045020463847205</v>
      </c>
      <c r="O43" s="16">
        <v>16</v>
      </c>
      <c r="P43" s="16">
        <v>352</v>
      </c>
      <c r="Q43" s="16">
        <f t="shared" si="1"/>
        <v>2.2228860764954224</v>
      </c>
      <c r="R43" s="17">
        <v>0.1359786578810518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5" t="s">
        <v>76</v>
      </c>
      <c r="N44" s="16">
        <f t="shared" si="0"/>
        <v>30.93860845839018</v>
      </c>
      <c r="O44" s="16">
        <v>27</v>
      </c>
      <c r="P44" s="16">
        <v>986</v>
      </c>
      <c r="Q44" s="16">
        <f t="shared" si="1"/>
        <v>0.5014005917352704</v>
      </c>
      <c r="R44" s="17">
        <v>0.4788853598599362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5" t="s">
        <v>49</v>
      </c>
      <c r="N45" s="16">
        <f t="shared" si="0"/>
        <v>160.4979536152797</v>
      </c>
      <c r="O45" s="16">
        <v>176</v>
      </c>
      <c r="P45" s="16">
        <v>5115</v>
      </c>
      <c r="Q45" s="16">
        <f t="shared" si="1"/>
        <v>1.4972991038257168</v>
      </c>
      <c r="R45" s="17">
        <v>0.22108740699849294</v>
      </c>
    </row>
    <row r="46" spans="1:18" ht="12.7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31" t="s">
        <v>37</v>
      </c>
      <c r="N46" s="32">
        <f t="shared" si="0"/>
        <v>37.465211459754435</v>
      </c>
      <c r="O46" s="32">
        <v>16</v>
      </c>
      <c r="P46" s="32">
        <v>1194</v>
      </c>
      <c r="Q46" s="32">
        <f t="shared" si="1"/>
        <v>12.298217067503325</v>
      </c>
      <c r="R46" s="33">
        <v>0.000453391</v>
      </c>
    </row>
    <row r="47" spans="1:18" ht="22.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5" t="s">
        <v>272</v>
      </c>
      <c r="N47" s="16">
        <f t="shared" si="0"/>
        <v>12.833560709413371</v>
      </c>
      <c r="O47" s="16">
        <v>19</v>
      </c>
      <c r="P47" s="16">
        <v>409</v>
      </c>
      <c r="Q47" s="16">
        <f t="shared" si="1"/>
        <v>2.962932453858994</v>
      </c>
      <c r="R47" s="17">
        <v>0.08519330367168187</v>
      </c>
    </row>
    <row r="48" spans="1:18" ht="13.5" thickBot="1">
      <c r="A48" s="19"/>
      <c r="B48" s="20"/>
      <c r="C48" s="20"/>
      <c r="D48" s="20"/>
      <c r="E48" s="20"/>
      <c r="F48" s="21"/>
      <c r="G48" s="19"/>
      <c r="H48" s="20"/>
      <c r="I48" s="20"/>
      <c r="J48" s="20"/>
      <c r="K48" s="20"/>
      <c r="L48" s="21"/>
      <c r="M48" s="48" t="s">
        <v>78</v>
      </c>
      <c r="N48" s="23">
        <f t="shared" si="0"/>
        <v>2.1336971350613916</v>
      </c>
      <c r="O48" s="23">
        <v>9</v>
      </c>
      <c r="P48" s="23">
        <v>68</v>
      </c>
      <c r="Q48" s="23">
        <f t="shared" si="1"/>
        <v>22.095973349895154</v>
      </c>
      <c r="R48" s="24">
        <v>2.5935319578618277E-06</v>
      </c>
    </row>
    <row r="49" spans="1:18" ht="22.5">
      <c r="A49" s="25" t="s">
        <v>29</v>
      </c>
      <c r="B49" s="26">
        <f>(253/8063)*D49</f>
        <v>53.87585266030014</v>
      </c>
      <c r="C49" s="26">
        <v>29</v>
      </c>
      <c r="D49" s="26">
        <v>1717</v>
      </c>
      <c r="E49" s="26">
        <f>(C49-B49)^2/B49</f>
        <v>11.48581442373991</v>
      </c>
      <c r="F49" s="27">
        <v>0.0007012939001397323</v>
      </c>
      <c r="G49" s="11" t="s">
        <v>30</v>
      </c>
      <c r="H49" s="12">
        <f>(253/8063)*J49</f>
        <v>2.3219645293315145</v>
      </c>
      <c r="I49" s="12">
        <v>2</v>
      </c>
      <c r="J49" s="12">
        <v>74</v>
      </c>
      <c r="K49" s="12">
        <f>(I49-H49)^2/H49</f>
        <v>0.044643730271584886</v>
      </c>
      <c r="L49" s="13">
        <v>0.8326604946625992</v>
      </c>
      <c r="M49" s="11" t="s">
        <v>203</v>
      </c>
      <c r="N49" s="12">
        <f t="shared" si="0"/>
        <v>0.9099590723055936</v>
      </c>
      <c r="O49" s="12">
        <v>2</v>
      </c>
      <c r="P49" s="12">
        <v>29</v>
      </c>
      <c r="Q49" s="12">
        <f t="shared" si="1"/>
        <v>1.3057611712561172</v>
      </c>
      <c r="R49" s="13">
        <v>0.2531635549044139</v>
      </c>
    </row>
    <row r="50" spans="1:18" ht="22.5">
      <c r="A50" s="15"/>
      <c r="B50" s="16"/>
      <c r="C50" s="16"/>
      <c r="D50" s="16"/>
      <c r="E50" s="16"/>
      <c r="F50" s="17"/>
      <c r="G50" s="15" t="s">
        <v>32</v>
      </c>
      <c r="H50" s="16">
        <f>(253/8063)*J50</f>
        <v>10.731241473397</v>
      </c>
      <c r="I50" s="16">
        <v>9</v>
      </c>
      <c r="J50" s="16">
        <v>342</v>
      </c>
      <c r="K50" s="16">
        <f>(I50-H50)^2/H50</f>
        <v>0.279296393305466</v>
      </c>
      <c r="L50" s="17">
        <v>0.5971627568675494</v>
      </c>
      <c r="M50" s="15" t="s">
        <v>33</v>
      </c>
      <c r="N50" s="16">
        <f t="shared" si="0"/>
        <v>8.283765347885403</v>
      </c>
      <c r="O50" s="16">
        <v>8</v>
      </c>
      <c r="P50" s="16">
        <v>264</v>
      </c>
      <c r="Q50" s="16">
        <f t="shared" si="1"/>
        <v>0.009720552101476272</v>
      </c>
      <c r="R50" s="17">
        <v>0.9214615394676191</v>
      </c>
    </row>
    <row r="51" spans="1:18" ht="22.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5" t="s">
        <v>34</v>
      </c>
      <c r="N51" s="16">
        <f t="shared" si="0"/>
        <v>9.727148703956345</v>
      </c>
      <c r="O51" s="16">
        <v>9</v>
      </c>
      <c r="P51" s="16">
        <v>310</v>
      </c>
      <c r="Q51" s="16">
        <f t="shared" si="1"/>
        <v>0.05435768011342676</v>
      </c>
      <c r="R51" s="17">
        <v>0.8156469991945623</v>
      </c>
    </row>
    <row r="52" spans="1:18" ht="22.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15" t="s">
        <v>203</v>
      </c>
      <c r="N52" s="16">
        <f t="shared" si="0"/>
        <v>0.9099590723055936</v>
      </c>
      <c r="O52" s="16">
        <v>2</v>
      </c>
      <c r="P52" s="16">
        <v>29</v>
      </c>
      <c r="Q52" s="16">
        <f t="shared" si="1"/>
        <v>1.3057611712561172</v>
      </c>
      <c r="R52" s="17">
        <v>0.2531635549044139</v>
      </c>
    </row>
    <row r="53" spans="1:18" ht="22.5">
      <c r="A53" s="15"/>
      <c r="B53" s="16"/>
      <c r="C53" s="16"/>
      <c r="D53" s="16"/>
      <c r="E53" s="16"/>
      <c r="F53" s="17"/>
      <c r="G53" s="31" t="s">
        <v>35</v>
      </c>
      <c r="H53" s="32">
        <f>(253/8063)*J53</f>
        <v>48.196452933151434</v>
      </c>
      <c r="I53" s="32">
        <v>26</v>
      </c>
      <c r="J53" s="32">
        <v>1536</v>
      </c>
      <c r="K53" s="32">
        <f>(I53-H53)^2/H53</f>
        <v>10.222381375180419</v>
      </c>
      <c r="L53" s="33">
        <v>0.001387465904942875</v>
      </c>
      <c r="M53" s="31" t="s">
        <v>37</v>
      </c>
      <c r="N53" s="32">
        <f t="shared" si="0"/>
        <v>37.465211459754435</v>
      </c>
      <c r="O53" s="32">
        <v>6</v>
      </c>
      <c r="P53" s="32">
        <v>1194</v>
      </c>
      <c r="Q53" s="32">
        <f t="shared" si="1"/>
        <v>26.42610287334412</v>
      </c>
      <c r="R53" s="33">
        <v>2.7381509770663115E-07</v>
      </c>
    </row>
    <row r="54" spans="1:18" ht="22.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5" t="s">
        <v>33</v>
      </c>
      <c r="N54" s="16">
        <f t="shared" si="0"/>
        <v>8.283765347885403</v>
      </c>
      <c r="O54" s="16">
        <v>8</v>
      </c>
      <c r="P54" s="16">
        <v>264</v>
      </c>
      <c r="Q54" s="16">
        <f t="shared" si="1"/>
        <v>0.009720552101476272</v>
      </c>
      <c r="R54" s="17">
        <v>0.9214615394676191</v>
      </c>
    </row>
    <row r="55" spans="1:18" ht="22.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39</v>
      </c>
      <c r="N55" s="16">
        <f t="shared" si="0"/>
        <v>6.965893587994544</v>
      </c>
      <c r="O55" s="16">
        <v>4</v>
      </c>
      <c r="P55" s="16">
        <v>222</v>
      </c>
      <c r="Q55" s="16">
        <f t="shared" si="1"/>
        <v>1.262799189247971</v>
      </c>
      <c r="R55" s="17">
        <v>0.2611219066403828</v>
      </c>
    </row>
    <row r="56" spans="1:18" ht="22.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31" t="s">
        <v>38</v>
      </c>
      <c r="N56" s="32">
        <f t="shared" si="0"/>
        <v>46.72169167803548</v>
      </c>
      <c r="O56" s="32">
        <v>25</v>
      </c>
      <c r="P56" s="32">
        <v>1489</v>
      </c>
      <c r="Q56" s="32">
        <f t="shared" si="1"/>
        <v>10.098775802192336</v>
      </c>
      <c r="R56" s="33">
        <v>0.0014836785255669671</v>
      </c>
    </row>
    <row r="57" spans="1:18" ht="22.5">
      <c r="A57" s="15"/>
      <c r="B57" s="16"/>
      <c r="C57" s="16"/>
      <c r="D57" s="16"/>
      <c r="E57" s="16"/>
      <c r="F57" s="17"/>
      <c r="G57" s="31" t="s">
        <v>40</v>
      </c>
      <c r="H57" s="32">
        <f>(253/8063)*J57</f>
        <v>49.70259208731242</v>
      </c>
      <c r="I57" s="32">
        <v>27</v>
      </c>
      <c r="J57" s="32">
        <v>1584</v>
      </c>
      <c r="K57" s="32">
        <f>(I57-H57)^2/H57</f>
        <v>10.36983517031637</v>
      </c>
      <c r="L57" s="33">
        <v>0.0012809098344974679</v>
      </c>
      <c r="M57" s="15" t="s">
        <v>41</v>
      </c>
      <c r="N57" s="16">
        <f t="shared" si="0"/>
        <v>7.593451568894953</v>
      </c>
      <c r="O57" s="16">
        <v>4</v>
      </c>
      <c r="P57" s="16">
        <v>242</v>
      </c>
      <c r="Q57" s="16">
        <f t="shared" si="1"/>
        <v>1.7005302609538824</v>
      </c>
      <c r="R57" s="17">
        <v>0.1922186451399438</v>
      </c>
    </row>
    <row r="58" spans="1:18" ht="22.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31" t="s">
        <v>38</v>
      </c>
      <c r="N58" s="32">
        <f t="shared" si="0"/>
        <v>46.72169167803548</v>
      </c>
      <c r="O58" s="32">
        <v>25</v>
      </c>
      <c r="P58" s="32">
        <v>1489</v>
      </c>
      <c r="Q58" s="32">
        <f t="shared" si="1"/>
        <v>10.098775802192336</v>
      </c>
      <c r="R58" s="33">
        <v>0.0014836785255669671</v>
      </c>
    </row>
    <row r="59" spans="1:18" ht="22.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5" t="s">
        <v>34</v>
      </c>
      <c r="N59" s="16">
        <f t="shared" si="0"/>
        <v>9.727148703956345</v>
      </c>
      <c r="O59" s="16">
        <v>9</v>
      </c>
      <c r="P59" s="16">
        <v>310</v>
      </c>
      <c r="Q59" s="16">
        <f t="shared" si="1"/>
        <v>0.05435768011342676</v>
      </c>
      <c r="R59" s="17">
        <v>0.8156469991945623</v>
      </c>
    </row>
    <row r="60" spans="1:18" ht="22.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 t="s">
        <v>43</v>
      </c>
      <c r="N60" s="16">
        <f t="shared" si="0"/>
        <v>3.7967257844474767</v>
      </c>
      <c r="O60" s="16">
        <v>2</v>
      </c>
      <c r="P60" s="16">
        <v>121</v>
      </c>
      <c r="Q60" s="16">
        <f t="shared" si="1"/>
        <v>0.8502651304769412</v>
      </c>
      <c r="R60" s="17">
        <v>0.3564773446039933</v>
      </c>
    </row>
    <row r="61" spans="1:18" ht="22.5">
      <c r="A61" s="15"/>
      <c r="B61" s="16"/>
      <c r="C61" s="16"/>
      <c r="D61" s="16"/>
      <c r="E61" s="16"/>
      <c r="F61" s="17"/>
      <c r="G61" s="15" t="s">
        <v>44</v>
      </c>
      <c r="H61" s="16">
        <f>(253/8063)*J61</f>
        <v>8.409276944065486</v>
      </c>
      <c r="I61" s="16">
        <v>5</v>
      </c>
      <c r="J61" s="16">
        <v>268</v>
      </c>
      <c r="K61" s="16">
        <f>(I61-H61)^2/H61</f>
        <v>1.3821841471803455</v>
      </c>
      <c r="L61" s="17">
        <v>0.23972945776986043</v>
      </c>
      <c r="M61" s="15" t="s">
        <v>39</v>
      </c>
      <c r="N61" s="16">
        <f t="shared" si="0"/>
        <v>6.965893587994544</v>
      </c>
      <c r="O61" s="16">
        <v>4</v>
      </c>
      <c r="P61" s="16">
        <v>222</v>
      </c>
      <c r="Q61" s="16">
        <f t="shared" si="1"/>
        <v>1.262799189247971</v>
      </c>
      <c r="R61" s="17">
        <v>0.2611219066403828</v>
      </c>
    </row>
    <row r="62" spans="1:18" ht="23.25" thickBot="1">
      <c r="A62" s="19"/>
      <c r="B62" s="20"/>
      <c r="C62" s="20"/>
      <c r="D62" s="20"/>
      <c r="E62" s="20"/>
      <c r="F62" s="21"/>
      <c r="G62" s="19"/>
      <c r="H62" s="20"/>
      <c r="I62" s="20"/>
      <c r="J62" s="20"/>
      <c r="K62" s="20"/>
      <c r="L62" s="21"/>
      <c r="M62" s="19" t="s">
        <v>41</v>
      </c>
      <c r="N62" s="20">
        <f t="shared" si="0"/>
        <v>7.593451568894953</v>
      </c>
      <c r="O62" s="20">
        <v>4</v>
      </c>
      <c r="P62" s="20">
        <v>242</v>
      </c>
      <c r="Q62" s="20">
        <f t="shared" si="1"/>
        <v>1.7005302609538824</v>
      </c>
      <c r="R62" s="21">
        <v>0.1922186451399438</v>
      </c>
    </row>
    <row r="63" spans="1:18" ht="22.5">
      <c r="A63" s="11" t="s">
        <v>47</v>
      </c>
      <c r="B63" s="12">
        <f>(253/8063)*D63</f>
        <v>230.72169167803548</v>
      </c>
      <c r="C63" s="12">
        <v>218</v>
      </c>
      <c r="D63" s="12">
        <v>7353</v>
      </c>
      <c r="E63" s="12">
        <f>(C63-B63)^2/B63</f>
        <v>0.7014574051270466</v>
      </c>
      <c r="F63" s="13">
        <v>0.40229441796979704</v>
      </c>
      <c r="G63" s="11" t="s">
        <v>48</v>
      </c>
      <c r="H63" s="12">
        <f>(253/8063)*J63</f>
        <v>213.96589358799457</v>
      </c>
      <c r="I63" s="12">
        <v>211</v>
      </c>
      <c r="J63" s="12">
        <v>6819</v>
      </c>
      <c r="K63" s="12">
        <f>(I63-H63)^2/H63</f>
        <v>0.041111808184932506</v>
      </c>
      <c r="L63" s="13">
        <v>0.8393222568414432</v>
      </c>
      <c r="M63" s="11" t="s">
        <v>49</v>
      </c>
      <c r="N63" s="12">
        <f t="shared" si="0"/>
        <v>160.4979536152797</v>
      </c>
      <c r="O63" s="12">
        <v>176</v>
      </c>
      <c r="P63" s="12">
        <v>5115</v>
      </c>
      <c r="Q63" s="12">
        <f t="shared" si="1"/>
        <v>1.4972991038257168</v>
      </c>
      <c r="R63" s="13">
        <v>0.22108740699849294</v>
      </c>
    </row>
    <row r="64" spans="1:18" ht="12.7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15" t="s">
        <v>54</v>
      </c>
      <c r="N64" s="16">
        <f t="shared" si="0"/>
        <v>5.39699863574352</v>
      </c>
      <c r="O64" s="16">
        <v>3</v>
      </c>
      <c r="P64" s="16">
        <v>172</v>
      </c>
      <c r="Q64" s="16">
        <f t="shared" si="1"/>
        <v>1.0645921645605068</v>
      </c>
      <c r="R64" s="17">
        <v>0.30217015046003626</v>
      </c>
    </row>
    <row r="65" spans="1:18" ht="12.7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31" t="s">
        <v>52</v>
      </c>
      <c r="N65" s="32">
        <f t="shared" si="0"/>
        <v>11.013642564802185</v>
      </c>
      <c r="O65" s="32">
        <v>3</v>
      </c>
      <c r="P65" s="32">
        <v>351</v>
      </c>
      <c r="Q65" s="32">
        <f t="shared" si="1"/>
        <v>5.830810903709653</v>
      </c>
      <c r="R65" s="33">
        <v>0.01574786288227492</v>
      </c>
    </row>
    <row r="66" spans="1:18" ht="22.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31" t="s">
        <v>50</v>
      </c>
      <c r="N66" s="32">
        <f t="shared" si="0"/>
        <v>50.33015006821283</v>
      </c>
      <c r="O66" s="32">
        <v>25</v>
      </c>
      <c r="P66" s="32">
        <v>1604</v>
      </c>
      <c r="Q66" s="32">
        <f t="shared" si="1"/>
        <v>12.748153971498095</v>
      </c>
      <c r="R66" s="33">
        <v>0.00035636070955058496</v>
      </c>
    </row>
    <row r="67" spans="1:18" ht="12.7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31" t="s">
        <v>56</v>
      </c>
      <c r="N67" s="32">
        <f t="shared" si="0"/>
        <v>15.939972714870397</v>
      </c>
      <c r="O67" s="32">
        <v>6</v>
      </c>
      <c r="P67" s="32">
        <v>508</v>
      </c>
      <c r="Q67" s="32">
        <f t="shared" si="1"/>
        <v>6.1984458405123</v>
      </c>
      <c r="R67" s="33">
        <v>0.012786253864091823</v>
      </c>
    </row>
    <row r="68" spans="1:18" ht="22.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31" t="s">
        <v>38</v>
      </c>
      <c r="N68" s="32">
        <f t="shared" si="0"/>
        <v>46.72169167803548</v>
      </c>
      <c r="O68" s="32">
        <v>25</v>
      </c>
      <c r="P68" s="32">
        <v>1489</v>
      </c>
      <c r="Q68" s="32">
        <f t="shared" si="1"/>
        <v>10.098775802192336</v>
      </c>
      <c r="R68" s="33">
        <v>0.0014836785255669671</v>
      </c>
    </row>
    <row r="69" spans="1:18" ht="12.7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31" t="s">
        <v>57</v>
      </c>
      <c r="N69" s="32">
        <f aca="true" t="shared" si="2" ref="N69:N106">(253/8063)*P69</f>
        <v>10.07230559345157</v>
      </c>
      <c r="O69" s="32">
        <v>3</v>
      </c>
      <c r="P69" s="32">
        <v>321</v>
      </c>
      <c r="Q69" s="32">
        <f aca="true" t="shared" si="3" ref="Q69:Q106">(O69-N69)^2/N69</f>
        <v>4.965844805154131</v>
      </c>
      <c r="R69" s="33">
        <v>0.02585268343770608</v>
      </c>
    </row>
    <row r="70" spans="1:1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5" t="s">
        <v>53</v>
      </c>
      <c r="N70" s="16">
        <f t="shared" si="2"/>
        <v>9.727148703956345</v>
      </c>
      <c r="O70" s="16">
        <v>6</v>
      </c>
      <c r="P70" s="16">
        <v>310</v>
      </c>
      <c r="Q70" s="16">
        <f t="shared" si="3"/>
        <v>1.4281304711372704</v>
      </c>
      <c r="R70" s="17">
        <v>0.23206978905194964</v>
      </c>
    </row>
    <row r="71" spans="1:18" ht="33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5" t="s">
        <v>271</v>
      </c>
      <c r="N71" s="16">
        <f t="shared" si="2"/>
        <v>1.2551159618008187</v>
      </c>
      <c r="O71" s="16">
        <v>2</v>
      </c>
      <c r="P71" s="16">
        <v>40</v>
      </c>
      <c r="Q71" s="16">
        <f t="shared" si="3"/>
        <v>0.44207248353994866</v>
      </c>
      <c r="R71" s="17">
        <v>0.5061238481049617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5" t="s">
        <v>51</v>
      </c>
      <c r="N72" s="16">
        <f t="shared" si="2"/>
        <v>61.24965893587995</v>
      </c>
      <c r="O72" s="16">
        <v>65</v>
      </c>
      <c r="P72" s="16">
        <v>1952</v>
      </c>
      <c r="Q72" s="16">
        <f t="shared" si="3"/>
        <v>0.22963488028479165</v>
      </c>
      <c r="R72" s="17">
        <v>0.6317946916964818</v>
      </c>
    </row>
    <row r="73" spans="1:18" ht="22.5">
      <c r="A73" s="15"/>
      <c r="B73" s="16"/>
      <c r="C73" s="16"/>
      <c r="D73" s="16"/>
      <c r="E73" s="16"/>
      <c r="F73" s="17"/>
      <c r="G73" s="31" t="s">
        <v>40</v>
      </c>
      <c r="H73" s="32">
        <f>(253/8063)*J73</f>
        <v>49.70259208731242</v>
      </c>
      <c r="I73" s="32">
        <v>27</v>
      </c>
      <c r="J73" s="32">
        <v>1584</v>
      </c>
      <c r="K73" s="32">
        <f>(I73-H73)^2/H73</f>
        <v>10.36983517031637</v>
      </c>
      <c r="L73" s="33">
        <v>0.0012809098344974679</v>
      </c>
      <c r="M73" s="15" t="s">
        <v>41</v>
      </c>
      <c r="N73" s="16">
        <f t="shared" si="2"/>
        <v>7.593451568894953</v>
      </c>
      <c r="O73" s="16">
        <v>4</v>
      </c>
      <c r="P73" s="16">
        <v>242</v>
      </c>
      <c r="Q73" s="16">
        <f t="shared" si="3"/>
        <v>1.7005302609538824</v>
      </c>
      <c r="R73" s="17">
        <v>0.1922186451399438</v>
      </c>
    </row>
    <row r="74" spans="1:18" ht="22.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15" t="s">
        <v>38</v>
      </c>
      <c r="N74" s="16">
        <f t="shared" si="2"/>
        <v>46.72169167803548</v>
      </c>
      <c r="O74" s="16">
        <v>25</v>
      </c>
      <c r="P74" s="16">
        <v>1489</v>
      </c>
      <c r="Q74" s="16">
        <f t="shared" si="3"/>
        <v>10.098775802192336</v>
      </c>
      <c r="R74" s="17">
        <v>0.0014836785255669671</v>
      </c>
    </row>
    <row r="75" spans="1:18" ht="22.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5" t="s">
        <v>34</v>
      </c>
      <c r="N75" s="16">
        <f t="shared" si="2"/>
        <v>9.727148703956345</v>
      </c>
      <c r="O75" s="16">
        <v>9</v>
      </c>
      <c r="P75" s="16">
        <v>310</v>
      </c>
      <c r="Q75" s="16">
        <f t="shared" si="3"/>
        <v>0.05435768011342676</v>
      </c>
      <c r="R75" s="17">
        <v>0.8156469991945623</v>
      </c>
    </row>
    <row r="76" spans="1:18" ht="22.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15" t="s">
        <v>43</v>
      </c>
      <c r="N76" s="16">
        <f t="shared" si="2"/>
        <v>3.7967257844474767</v>
      </c>
      <c r="O76" s="16">
        <v>2</v>
      </c>
      <c r="P76" s="16">
        <v>121</v>
      </c>
      <c r="Q76" s="16">
        <f t="shared" si="3"/>
        <v>0.8502651304769412</v>
      </c>
      <c r="R76" s="17">
        <v>0.3564773446039933</v>
      </c>
    </row>
    <row r="77" spans="1:18" ht="12.75">
      <c r="A77" s="15"/>
      <c r="B77" s="16"/>
      <c r="C77" s="16"/>
      <c r="D77" s="16"/>
      <c r="E77" s="16"/>
      <c r="F77" s="17"/>
      <c r="G77" s="31" t="s">
        <v>64</v>
      </c>
      <c r="H77" s="32">
        <f>(253/8063)*J77</f>
        <v>20.395634379263303</v>
      </c>
      <c r="I77" s="32">
        <v>5</v>
      </c>
      <c r="J77" s="32">
        <v>650</v>
      </c>
      <c r="K77" s="32">
        <f>(I77-H77)^2/H77</f>
        <v>11.621386887624507</v>
      </c>
      <c r="L77" s="33">
        <v>0.0006519776780206099</v>
      </c>
      <c r="M77" s="31" t="s">
        <v>65</v>
      </c>
      <c r="N77" s="32">
        <f t="shared" si="2"/>
        <v>13.649386084583904</v>
      </c>
      <c r="O77" s="32">
        <v>3</v>
      </c>
      <c r="P77" s="32">
        <v>435</v>
      </c>
      <c r="Q77" s="32">
        <f t="shared" si="3"/>
        <v>8.308756399426482</v>
      </c>
      <c r="R77" s="33">
        <v>0.003945439649089</v>
      </c>
    </row>
    <row r="78" spans="1:18" ht="12.7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31" t="s">
        <v>70</v>
      </c>
      <c r="N78" s="32">
        <f t="shared" si="2"/>
        <v>7.718963165075035</v>
      </c>
      <c r="O78" s="32">
        <v>2</v>
      </c>
      <c r="P78" s="32">
        <v>246</v>
      </c>
      <c r="Q78" s="32">
        <f t="shared" si="3"/>
        <v>4.237167477552942</v>
      </c>
      <c r="R78" s="33">
        <v>0.03954809599295983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5" t="s">
        <v>157</v>
      </c>
      <c r="N79" s="16">
        <f t="shared" si="2"/>
        <v>6.1814461118690325</v>
      </c>
      <c r="O79" s="16">
        <v>2</v>
      </c>
      <c r="P79" s="16">
        <v>197</v>
      </c>
      <c r="Q79" s="16">
        <f t="shared" si="3"/>
        <v>2.828543882780531</v>
      </c>
      <c r="R79" s="17">
        <v>0.09260228624249256</v>
      </c>
    </row>
    <row r="80" spans="1:18" ht="12.75">
      <c r="A80" s="15"/>
      <c r="B80" s="16"/>
      <c r="C80" s="16"/>
      <c r="D80" s="16"/>
      <c r="E80" s="16"/>
      <c r="F80" s="17"/>
      <c r="G80" s="31" t="s">
        <v>60</v>
      </c>
      <c r="H80" s="32">
        <f>(253/8063)*J80</f>
        <v>59.33560709413371</v>
      </c>
      <c r="I80" s="32">
        <v>26</v>
      </c>
      <c r="J80" s="32">
        <v>1891</v>
      </c>
      <c r="K80" s="32">
        <f>(I80-H80)^2/H80</f>
        <v>18.728428927532185</v>
      </c>
      <c r="L80" s="33">
        <v>1.507186311078268E-05</v>
      </c>
      <c r="M80" s="31" t="s">
        <v>61</v>
      </c>
      <c r="N80" s="32">
        <f t="shared" si="2"/>
        <v>17.571623465211463</v>
      </c>
      <c r="O80" s="32">
        <v>5</v>
      </c>
      <c r="P80" s="32">
        <v>560</v>
      </c>
      <c r="Q80" s="32">
        <f t="shared" si="3"/>
        <v>8.994371912416431</v>
      </c>
      <c r="R80" s="33">
        <v>0.0027081233529019366</v>
      </c>
    </row>
    <row r="81" spans="1:18" ht="13.5" thickBot="1">
      <c r="A81" s="19"/>
      <c r="B81" s="20"/>
      <c r="C81" s="20"/>
      <c r="D81" s="20"/>
      <c r="E81" s="20"/>
      <c r="F81" s="21"/>
      <c r="G81" s="19"/>
      <c r="H81" s="20"/>
      <c r="I81" s="20"/>
      <c r="J81" s="20"/>
      <c r="K81" s="20"/>
      <c r="L81" s="21"/>
      <c r="M81" s="49" t="s">
        <v>62</v>
      </c>
      <c r="N81" s="50">
        <f t="shared" si="2"/>
        <v>45.96862210095498</v>
      </c>
      <c r="O81" s="50">
        <v>24</v>
      </c>
      <c r="P81" s="50">
        <v>1465</v>
      </c>
      <c r="Q81" s="50">
        <f t="shared" si="3"/>
        <v>10.498908493594838</v>
      </c>
      <c r="R81" s="51">
        <v>0.0011944508309889024</v>
      </c>
    </row>
    <row r="82" spans="1:18" ht="12.75">
      <c r="A82" s="25" t="s">
        <v>98</v>
      </c>
      <c r="B82" s="26">
        <f>(253/8063)*D82</f>
        <v>57.92360163710778</v>
      </c>
      <c r="C82" s="26">
        <v>29</v>
      </c>
      <c r="D82" s="26">
        <v>1846</v>
      </c>
      <c r="E82" s="26">
        <f>(C82-B82)^2/B82</f>
        <v>14.44272641924542</v>
      </c>
      <c r="F82" s="27">
        <v>0.00014448677466272208</v>
      </c>
      <c r="G82" s="25" t="s">
        <v>64</v>
      </c>
      <c r="H82" s="26">
        <f>(253/8063)*J82</f>
        <v>20.395634379263303</v>
      </c>
      <c r="I82" s="26">
        <v>5</v>
      </c>
      <c r="J82" s="26">
        <v>650</v>
      </c>
      <c r="K82" s="26">
        <f>(I82-H82)^2/H82</f>
        <v>11.621386887624507</v>
      </c>
      <c r="L82" s="27">
        <v>0.0006519776780206099</v>
      </c>
      <c r="M82" s="25" t="s">
        <v>65</v>
      </c>
      <c r="N82" s="26">
        <f t="shared" si="2"/>
        <v>13.649386084583904</v>
      </c>
      <c r="O82" s="26">
        <v>3</v>
      </c>
      <c r="P82" s="26">
        <v>435</v>
      </c>
      <c r="Q82" s="26">
        <f t="shared" si="3"/>
        <v>8.308756399426482</v>
      </c>
      <c r="R82" s="27">
        <v>0.003945439649089</v>
      </c>
    </row>
    <row r="83" spans="1:18" ht="12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31" t="s">
        <v>70</v>
      </c>
      <c r="N83" s="32">
        <f t="shared" si="2"/>
        <v>7.718963165075035</v>
      </c>
      <c r="O83" s="32">
        <v>2</v>
      </c>
      <c r="P83" s="32">
        <v>246</v>
      </c>
      <c r="Q83" s="32">
        <f t="shared" si="3"/>
        <v>4.237167477552942</v>
      </c>
      <c r="R83" s="33">
        <v>0.03954809599295983</v>
      </c>
    </row>
    <row r="84" spans="1:18" ht="12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5" t="s">
        <v>157</v>
      </c>
      <c r="N84" s="16">
        <f t="shared" si="2"/>
        <v>6.1814461118690325</v>
      </c>
      <c r="O84" s="16">
        <v>2</v>
      </c>
      <c r="P84" s="16">
        <v>197</v>
      </c>
      <c r="Q84" s="16">
        <f t="shared" si="3"/>
        <v>2.828543882780531</v>
      </c>
      <c r="R84" s="17">
        <v>0.09260228624249256</v>
      </c>
    </row>
    <row r="85" spans="1:18" ht="22.5">
      <c r="A85" s="15"/>
      <c r="B85" s="16"/>
      <c r="C85" s="16"/>
      <c r="D85" s="16"/>
      <c r="E85" s="16"/>
      <c r="F85" s="17"/>
      <c r="G85" s="31" t="s">
        <v>99</v>
      </c>
      <c r="H85" s="32">
        <f>(253/8063)*J85</f>
        <v>24.380627557980905</v>
      </c>
      <c r="I85" s="32">
        <v>8</v>
      </c>
      <c r="J85" s="32">
        <v>777</v>
      </c>
      <c r="K85" s="32">
        <f>(I85-H85)^2/H85</f>
        <v>11.005662530841965</v>
      </c>
      <c r="L85" s="33">
        <v>0.0009083395857863996</v>
      </c>
      <c r="M85" s="31" t="s">
        <v>101</v>
      </c>
      <c r="N85" s="32">
        <f t="shared" si="2"/>
        <v>19.956343792633017</v>
      </c>
      <c r="O85" s="32">
        <v>7</v>
      </c>
      <c r="P85" s="32">
        <v>636</v>
      </c>
      <c r="Q85" s="32">
        <f t="shared" si="3"/>
        <v>8.411703376991781</v>
      </c>
      <c r="R85" s="33">
        <v>0.003728131918987798</v>
      </c>
    </row>
    <row r="86" spans="1:18" ht="22.5">
      <c r="A86" s="15"/>
      <c r="B86" s="16"/>
      <c r="C86" s="16"/>
      <c r="D86" s="16"/>
      <c r="E86" s="16"/>
      <c r="F86" s="17"/>
      <c r="G86" s="31" t="s">
        <v>112</v>
      </c>
      <c r="H86" s="32">
        <f>(253/8063)*J86</f>
        <v>10.323328785811734</v>
      </c>
      <c r="I86" s="32">
        <v>3</v>
      </c>
      <c r="J86" s="32">
        <v>329</v>
      </c>
      <c r="K86" s="32">
        <f>(I86-H86)^2/H86</f>
        <v>5.195140600269247</v>
      </c>
      <c r="L86" s="33">
        <v>0.02265012274421807</v>
      </c>
      <c r="M86" s="31" t="s">
        <v>113</v>
      </c>
      <c r="N86" s="32">
        <f t="shared" si="2"/>
        <v>10.260572987721693</v>
      </c>
      <c r="O86" s="32">
        <v>3</v>
      </c>
      <c r="P86" s="32">
        <v>327</v>
      </c>
      <c r="Q86" s="32">
        <f t="shared" si="3"/>
        <v>5.137716984530628</v>
      </c>
      <c r="R86" s="33">
        <v>0.023411415999055496</v>
      </c>
    </row>
    <row r="87" spans="1:18" ht="22.5">
      <c r="A87" s="15"/>
      <c r="B87" s="16"/>
      <c r="C87" s="16"/>
      <c r="D87" s="16"/>
      <c r="E87" s="16"/>
      <c r="F87" s="17"/>
      <c r="G87" s="31" t="s">
        <v>110</v>
      </c>
      <c r="H87" s="32">
        <f>(253/8063)*J87</f>
        <v>13.963165075034109</v>
      </c>
      <c r="I87" s="32">
        <v>4</v>
      </c>
      <c r="J87" s="32">
        <v>445</v>
      </c>
      <c r="K87" s="32">
        <f>(I87-H87)^2/H87</f>
        <v>7.109037082850426</v>
      </c>
      <c r="L87" s="33">
        <v>0.007669629727552363</v>
      </c>
      <c r="M87" s="31" t="s">
        <v>111</v>
      </c>
      <c r="N87" s="32">
        <f t="shared" si="2"/>
        <v>13.649386084583904</v>
      </c>
      <c r="O87" s="32">
        <v>4</v>
      </c>
      <c r="P87" s="32">
        <v>435</v>
      </c>
      <c r="Q87" s="32">
        <f t="shared" si="3"/>
        <v>6.821599977637377</v>
      </c>
      <c r="R87" s="33">
        <v>0.009006184678916895</v>
      </c>
    </row>
    <row r="88" spans="1:18" ht="22.5">
      <c r="A88" s="15"/>
      <c r="B88" s="16"/>
      <c r="C88" s="16"/>
      <c r="D88" s="16"/>
      <c r="E88" s="16"/>
      <c r="F88" s="17"/>
      <c r="G88" s="15" t="s">
        <v>127</v>
      </c>
      <c r="H88" s="16">
        <f>(253/8063)*J88</f>
        <v>5.020463847203275</v>
      </c>
      <c r="I88" s="16">
        <v>2</v>
      </c>
      <c r="J88" s="16">
        <v>160</v>
      </c>
      <c r="K88" s="16">
        <f>(I88-H88)^2/H88</f>
        <v>1.8172029776380574</v>
      </c>
      <c r="L88" s="17">
        <v>0.17764657496656067</v>
      </c>
      <c r="M88" s="15" t="s">
        <v>128</v>
      </c>
      <c r="N88" s="16">
        <f t="shared" si="2"/>
        <v>4.926330150068213</v>
      </c>
      <c r="O88" s="16">
        <v>2</v>
      </c>
      <c r="P88" s="16">
        <v>157</v>
      </c>
      <c r="Q88" s="16">
        <f t="shared" si="3"/>
        <v>1.7382935950972909</v>
      </c>
      <c r="R88" s="17">
        <v>0.18735518484826352</v>
      </c>
    </row>
    <row r="89" spans="1:18" ht="12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5" t="s">
        <v>120</v>
      </c>
      <c r="N89" s="16">
        <f t="shared" si="2"/>
        <v>5.020463847203275</v>
      </c>
      <c r="O89" s="16">
        <v>2</v>
      </c>
      <c r="P89" s="16">
        <v>160</v>
      </c>
      <c r="Q89" s="16">
        <f t="shared" si="3"/>
        <v>1.8172029776380574</v>
      </c>
      <c r="R89" s="17">
        <v>0.17764657496656067</v>
      </c>
    </row>
    <row r="90" spans="1:18" ht="12.75">
      <c r="A90" s="15"/>
      <c r="B90" s="16"/>
      <c r="C90" s="16"/>
      <c r="D90" s="16"/>
      <c r="E90" s="16"/>
      <c r="F90" s="17"/>
      <c r="G90" s="31" t="s">
        <v>116</v>
      </c>
      <c r="H90" s="32">
        <f>(253/8063)*J90</f>
        <v>26.577080491132335</v>
      </c>
      <c r="I90" s="32">
        <v>9</v>
      </c>
      <c r="J90" s="32">
        <v>847</v>
      </c>
      <c r="K90" s="32">
        <f>(I90-H90)^2/H90</f>
        <v>11.624819313574715</v>
      </c>
      <c r="L90" s="33">
        <v>0.0006507756219147343</v>
      </c>
      <c r="M90" s="15" t="s">
        <v>120</v>
      </c>
      <c r="N90" s="16">
        <f t="shared" si="2"/>
        <v>5.020463847203275</v>
      </c>
      <c r="O90" s="16">
        <v>2</v>
      </c>
      <c r="P90" s="16">
        <v>160</v>
      </c>
      <c r="Q90" s="16">
        <f t="shared" si="3"/>
        <v>1.8172029776380574</v>
      </c>
      <c r="R90" s="17">
        <v>0.17764657496656067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31" t="s">
        <v>117</v>
      </c>
      <c r="N91" s="32">
        <f t="shared" si="2"/>
        <v>14.025920873124148</v>
      </c>
      <c r="O91" s="32">
        <v>4</v>
      </c>
      <c r="P91" s="32">
        <v>447</v>
      </c>
      <c r="Q91" s="32">
        <f t="shared" si="3"/>
        <v>7.166665936833905</v>
      </c>
      <c r="R91" s="33">
        <v>0.007427068349401211</v>
      </c>
    </row>
    <row r="92" spans="1:18" ht="22.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15" t="s">
        <v>119</v>
      </c>
      <c r="N92" s="16">
        <f t="shared" si="2"/>
        <v>5.240109140518418</v>
      </c>
      <c r="O92" s="16">
        <v>3</v>
      </c>
      <c r="P92" s="16">
        <v>167</v>
      </c>
      <c r="Q92" s="16">
        <f t="shared" si="3"/>
        <v>0.9576306192999849</v>
      </c>
      <c r="R92" s="17">
        <v>0.32778456443226933</v>
      </c>
    </row>
    <row r="93" spans="1:18" ht="12.7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118</v>
      </c>
      <c r="N93" s="16">
        <f t="shared" si="2"/>
        <v>4.1418826739427015</v>
      </c>
      <c r="O93" s="16">
        <v>3</v>
      </c>
      <c r="P93" s="16">
        <v>132</v>
      </c>
      <c r="Q93" s="16">
        <f t="shared" si="3"/>
        <v>0.31480757512847213</v>
      </c>
      <c r="R93" s="17">
        <v>0.574744940345405</v>
      </c>
    </row>
    <row r="94" spans="1:18" ht="12.7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31" t="s">
        <v>105</v>
      </c>
      <c r="N94" s="32">
        <f t="shared" si="2"/>
        <v>15.155525238744886</v>
      </c>
      <c r="O94" s="32">
        <v>6</v>
      </c>
      <c r="P94" s="32">
        <v>483</v>
      </c>
      <c r="Q94" s="32">
        <f t="shared" si="3"/>
        <v>5.53089655929579</v>
      </c>
      <c r="R94" s="33">
        <v>0.018683529279291955</v>
      </c>
    </row>
    <row r="95" spans="1:18" ht="22.5">
      <c r="A95" s="15"/>
      <c r="B95" s="16"/>
      <c r="C95" s="16"/>
      <c r="D95" s="16"/>
      <c r="E95" s="16"/>
      <c r="F95" s="17"/>
      <c r="G95" s="31" t="s">
        <v>121</v>
      </c>
      <c r="H95" s="32">
        <f>(253/8063)*J95</f>
        <v>13.335607094133698</v>
      </c>
      <c r="I95" s="32">
        <v>5</v>
      </c>
      <c r="J95" s="32">
        <v>425</v>
      </c>
      <c r="K95" s="32">
        <f>(I95-H95)^2/H95</f>
        <v>5.210287401039069</v>
      </c>
      <c r="L95" s="33">
        <v>0.022453622737169554</v>
      </c>
      <c r="M95" s="31" t="s">
        <v>122</v>
      </c>
      <c r="N95" s="32">
        <f t="shared" si="2"/>
        <v>7.467939972714872</v>
      </c>
      <c r="O95" s="32">
        <v>2</v>
      </c>
      <c r="P95" s="32">
        <v>238</v>
      </c>
      <c r="Q95" s="32">
        <f t="shared" si="3"/>
        <v>4.003562917544977</v>
      </c>
      <c r="R95" s="33">
        <v>0.04540418820830505</v>
      </c>
    </row>
    <row r="96" spans="1:18" ht="12.7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5" t="s">
        <v>118</v>
      </c>
      <c r="N96" s="16">
        <f t="shared" si="2"/>
        <v>4.1418826739427015</v>
      </c>
      <c r="O96" s="16">
        <v>3</v>
      </c>
      <c r="P96" s="16">
        <v>132</v>
      </c>
      <c r="Q96" s="16">
        <f t="shared" si="3"/>
        <v>0.31480757512847213</v>
      </c>
      <c r="R96" s="17">
        <v>0.574744940345405</v>
      </c>
    </row>
    <row r="97" spans="1:18" ht="22.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5" t="s">
        <v>123</v>
      </c>
      <c r="N97" s="16">
        <f t="shared" si="2"/>
        <v>4.612551159618008</v>
      </c>
      <c r="O97" s="16">
        <v>2</v>
      </c>
      <c r="P97" s="16">
        <v>147</v>
      </c>
      <c r="Q97" s="16">
        <f t="shared" si="3"/>
        <v>1.4797502131524656</v>
      </c>
      <c r="R97" s="17">
        <v>0.22381360788318538</v>
      </c>
    </row>
    <row r="98" spans="1:18" ht="22.5">
      <c r="A98" s="15"/>
      <c r="B98" s="16"/>
      <c r="C98" s="16"/>
      <c r="D98" s="16"/>
      <c r="E98" s="16"/>
      <c r="F98" s="17"/>
      <c r="G98" s="31" t="s">
        <v>129</v>
      </c>
      <c r="H98" s="32">
        <f>(253/8063)*J98</f>
        <v>9.946793997271488</v>
      </c>
      <c r="I98" s="32">
        <v>3</v>
      </c>
      <c r="J98" s="32">
        <v>317</v>
      </c>
      <c r="K98" s="32">
        <f>(I98-H98)^2/H98</f>
        <v>4.851608151708465</v>
      </c>
      <c r="L98" s="33">
        <v>0.02762036954094005</v>
      </c>
      <c r="M98" s="15" t="s">
        <v>123</v>
      </c>
      <c r="N98" s="16">
        <f t="shared" si="2"/>
        <v>4.612551159618008</v>
      </c>
      <c r="O98" s="16">
        <v>2</v>
      </c>
      <c r="P98" s="16">
        <v>147</v>
      </c>
      <c r="Q98" s="16">
        <f t="shared" si="3"/>
        <v>1.4797502131524656</v>
      </c>
      <c r="R98" s="17">
        <v>0.22381360788318538</v>
      </c>
    </row>
    <row r="99" spans="1:18" ht="12.75">
      <c r="A99" s="15"/>
      <c r="B99" s="16"/>
      <c r="C99" s="16"/>
      <c r="D99" s="16"/>
      <c r="E99" s="16"/>
      <c r="F99" s="17"/>
      <c r="G99" s="31" t="s">
        <v>103</v>
      </c>
      <c r="H99" s="32">
        <f>(253/8063)*J99</f>
        <v>24.72578444747613</v>
      </c>
      <c r="I99" s="32">
        <v>9</v>
      </c>
      <c r="J99" s="32">
        <v>788</v>
      </c>
      <c r="K99" s="32">
        <f>(I99-H99)^2/H99</f>
        <v>10.00171691271559</v>
      </c>
      <c r="L99" s="33">
        <v>0.0015639435104130017</v>
      </c>
      <c r="M99" s="15" t="s">
        <v>104</v>
      </c>
      <c r="N99" s="16">
        <f t="shared" si="2"/>
        <v>6.997271487039564</v>
      </c>
      <c r="O99" s="16">
        <v>2</v>
      </c>
      <c r="P99" s="16">
        <v>223</v>
      </c>
      <c r="Q99" s="16">
        <f t="shared" si="3"/>
        <v>3.5689228810734885</v>
      </c>
      <c r="R99" s="17">
        <v>0.05887048577660292</v>
      </c>
    </row>
    <row r="100" spans="1:18" ht="12.7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31" t="s">
        <v>105</v>
      </c>
      <c r="N100" s="32">
        <f t="shared" si="2"/>
        <v>15.155525238744886</v>
      </c>
      <c r="O100" s="32">
        <v>6</v>
      </c>
      <c r="P100" s="32">
        <v>483</v>
      </c>
      <c r="Q100" s="32">
        <f t="shared" si="3"/>
        <v>5.53089655929579</v>
      </c>
      <c r="R100" s="33">
        <v>0.018683529279291955</v>
      </c>
    </row>
    <row r="101" spans="1:18" ht="12.7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5" t="s">
        <v>183</v>
      </c>
      <c r="N101" s="16">
        <f t="shared" si="2"/>
        <v>2.353342428376535</v>
      </c>
      <c r="O101" s="16">
        <v>2</v>
      </c>
      <c r="P101" s="16">
        <v>75</v>
      </c>
      <c r="Q101" s="16">
        <f t="shared" si="3"/>
        <v>0.05305257330407113</v>
      </c>
      <c r="R101" s="17">
        <v>0.8178342304475605</v>
      </c>
    </row>
    <row r="102" spans="1:18" ht="12.75">
      <c r="A102" s="15"/>
      <c r="B102" s="16"/>
      <c r="C102" s="16"/>
      <c r="D102" s="16"/>
      <c r="E102" s="16"/>
      <c r="F102" s="17"/>
      <c r="G102" s="15"/>
      <c r="H102" s="16"/>
      <c r="I102" s="16"/>
      <c r="J102" s="16"/>
      <c r="K102" s="16"/>
      <c r="L102" s="17"/>
      <c r="M102" s="15" t="s">
        <v>196</v>
      </c>
      <c r="N102" s="16">
        <f t="shared" si="2"/>
        <v>0.8785811732605731</v>
      </c>
      <c r="O102" s="16">
        <v>2</v>
      </c>
      <c r="P102" s="16">
        <v>28</v>
      </c>
      <c r="Q102" s="16">
        <f t="shared" si="3"/>
        <v>1.4313762043164735</v>
      </c>
      <c r="R102" s="17">
        <v>0.2315399725399253</v>
      </c>
    </row>
    <row r="103" spans="1:18" ht="22.5">
      <c r="A103" s="15"/>
      <c r="B103" s="16"/>
      <c r="C103" s="16"/>
      <c r="D103" s="16"/>
      <c r="E103" s="16"/>
      <c r="F103" s="17"/>
      <c r="G103" s="15" t="s">
        <v>216</v>
      </c>
      <c r="H103" s="16">
        <f>(253/8063)*J103</f>
        <v>1.5688949522510234</v>
      </c>
      <c r="I103" s="16">
        <v>2</v>
      </c>
      <c r="J103" s="16">
        <v>50</v>
      </c>
      <c r="K103" s="16">
        <f>(I103-H103)^2/H103</f>
        <v>0.11846016964232742</v>
      </c>
      <c r="L103" s="17">
        <v>0.7307105971027515</v>
      </c>
      <c r="M103" s="15" t="s">
        <v>217</v>
      </c>
      <c r="N103" s="16">
        <f t="shared" si="2"/>
        <v>1.5688949522510234</v>
      </c>
      <c r="O103" s="16">
        <v>2</v>
      </c>
      <c r="P103" s="16">
        <v>50</v>
      </c>
      <c r="Q103" s="16">
        <f t="shared" si="3"/>
        <v>0.11846016964232742</v>
      </c>
      <c r="R103" s="17">
        <v>0.7307105971027515</v>
      </c>
    </row>
    <row r="104" spans="1:18" ht="12.75">
      <c r="A104" s="15"/>
      <c r="B104" s="16"/>
      <c r="C104" s="16"/>
      <c r="D104" s="16"/>
      <c r="E104" s="16"/>
      <c r="F104" s="17"/>
      <c r="G104" s="31" t="s">
        <v>134</v>
      </c>
      <c r="H104" s="32">
        <f>(253/8063)*J104</f>
        <v>14.841746248294681</v>
      </c>
      <c r="I104" s="32">
        <v>6</v>
      </c>
      <c r="J104" s="32">
        <v>473</v>
      </c>
      <c r="K104" s="32">
        <f>(I104-H104)^2/H104</f>
        <v>5.267336835664844</v>
      </c>
      <c r="L104" s="33">
        <v>0.021729231216061407</v>
      </c>
      <c r="M104" s="15" t="s">
        <v>136</v>
      </c>
      <c r="N104" s="16">
        <f t="shared" si="2"/>
        <v>7.499317871759891</v>
      </c>
      <c r="O104" s="16">
        <v>3</v>
      </c>
      <c r="P104" s="16">
        <v>239</v>
      </c>
      <c r="Q104" s="16">
        <f t="shared" si="3"/>
        <v>2.699427022205589</v>
      </c>
      <c r="R104" s="17">
        <v>0.10038431710128115</v>
      </c>
    </row>
    <row r="105" spans="1:18" ht="12.75">
      <c r="A105" s="15"/>
      <c r="B105" s="16"/>
      <c r="C105" s="16"/>
      <c r="D105" s="16"/>
      <c r="E105" s="16"/>
      <c r="F105" s="17"/>
      <c r="G105" s="15"/>
      <c r="H105" s="16"/>
      <c r="I105" s="16"/>
      <c r="J105" s="16"/>
      <c r="K105" s="16"/>
      <c r="L105" s="17"/>
      <c r="M105" s="15" t="s">
        <v>135</v>
      </c>
      <c r="N105" s="16">
        <f t="shared" si="2"/>
        <v>8.72305593451569</v>
      </c>
      <c r="O105" s="16">
        <v>3</v>
      </c>
      <c r="P105" s="16">
        <v>278</v>
      </c>
      <c r="Q105" s="16">
        <f t="shared" si="3"/>
        <v>3.7548044487477825</v>
      </c>
      <c r="R105" s="17">
        <v>0.052655954641762315</v>
      </c>
    </row>
    <row r="106" spans="1:18" ht="23.25" thickBot="1">
      <c r="A106" s="19"/>
      <c r="B106" s="20"/>
      <c r="C106" s="20"/>
      <c r="D106" s="20"/>
      <c r="E106" s="20"/>
      <c r="F106" s="21"/>
      <c r="G106" s="19" t="s">
        <v>30</v>
      </c>
      <c r="H106" s="20">
        <f>(253/8063)*J106</f>
        <v>2.3219645293315145</v>
      </c>
      <c r="I106" s="20">
        <v>2</v>
      </c>
      <c r="J106" s="20">
        <v>74</v>
      </c>
      <c r="K106" s="20">
        <f>(I106-H106)^2/H106</f>
        <v>0.044643730271584886</v>
      </c>
      <c r="L106" s="21">
        <v>0.8326604946625992</v>
      </c>
      <c r="M106" s="19" t="s">
        <v>203</v>
      </c>
      <c r="N106" s="20">
        <f t="shared" si="2"/>
        <v>0.9099590723055936</v>
      </c>
      <c r="O106" s="20">
        <v>2</v>
      </c>
      <c r="P106" s="20">
        <v>29</v>
      </c>
      <c r="Q106" s="20">
        <f t="shared" si="3"/>
        <v>1.3057611712561172</v>
      </c>
      <c r="R106" s="21">
        <v>0.2531635549044139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4"/>
  <sheetViews>
    <sheetView workbookViewId="0" topLeftCell="B84">
      <selection activeCell="M84" sqref="M84"/>
    </sheetView>
  </sheetViews>
  <sheetFormatPr defaultColWidth="9.140625" defaultRowHeight="12.75"/>
  <cols>
    <col min="1" max="1" width="20.7109375" style="1" customWidth="1"/>
    <col min="2" max="2" width="9.140625" style="2" customWidth="1"/>
    <col min="3" max="3" width="8.7109375" style="2" bestFit="1" customWidth="1"/>
    <col min="4" max="4" width="5.7109375" style="2" bestFit="1" customWidth="1"/>
    <col min="5" max="5" width="9.28125" style="2" customWidth="1"/>
    <col min="6" max="6" width="12.00390625" style="2" customWidth="1"/>
    <col min="7" max="7" width="20.7109375" style="1" customWidth="1"/>
    <col min="8" max="10" width="9.140625" style="2" customWidth="1"/>
    <col min="11" max="11" width="10.8515625" style="2" customWidth="1"/>
    <col min="12" max="12" width="9.140625" style="2" customWidth="1"/>
    <col min="13" max="13" width="20.7109375" style="1" customWidth="1"/>
    <col min="14" max="16" width="9.140625" style="2" customWidth="1"/>
    <col min="17" max="17" width="10.7109375" style="2" customWidth="1"/>
    <col min="18" max="18" width="9.140625" style="2" customWidth="1"/>
  </cols>
  <sheetData>
    <row r="1" ht="12.75">
      <c r="A1" s="1" t="s">
        <v>291</v>
      </c>
    </row>
    <row r="2" spans="1:18" ht="12.75">
      <c r="A2" s="145" t="s">
        <v>1</v>
      </c>
      <c r="B2" s="146"/>
      <c r="C2" s="146"/>
      <c r="D2" s="146"/>
      <c r="E2" s="146"/>
      <c r="F2" s="147"/>
      <c r="G2" s="145" t="s">
        <v>2</v>
      </c>
      <c r="H2" s="146"/>
      <c r="I2" s="146"/>
      <c r="J2" s="146"/>
      <c r="K2" s="146"/>
      <c r="L2" s="147"/>
      <c r="M2" s="146" t="s">
        <v>3</v>
      </c>
      <c r="N2" s="146"/>
      <c r="O2" s="146"/>
      <c r="P2" s="146"/>
      <c r="Q2" s="146"/>
      <c r="R2" s="147"/>
    </row>
    <row r="3" spans="1:18" ht="22.5">
      <c r="A3" s="100" t="s">
        <v>4</v>
      </c>
      <c r="B3" s="101" t="s">
        <v>5</v>
      </c>
      <c r="C3" s="101" t="s">
        <v>6</v>
      </c>
      <c r="D3" s="101" t="s">
        <v>7</v>
      </c>
      <c r="E3" s="101" t="s">
        <v>8</v>
      </c>
      <c r="F3" s="102" t="s">
        <v>9</v>
      </c>
      <c r="G3" s="103" t="s">
        <v>4</v>
      </c>
      <c r="H3" s="104" t="s">
        <v>5</v>
      </c>
      <c r="I3" s="104" t="s">
        <v>6</v>
      </c>
      <c r="J3" s="104" t="s">
        <v>7</v>
      </c>
      <c r="K3" s="104" t="s">
        <v>8</v>
      </c>
      <c r="L3" s="105" t="s">
        <v>9</v>
      </c>
      <c r="M3" s="104" t="s">
        <v>4</v>
      </c>
      <c r="N3" s="104" t="s">
        <v>5</v>
      </c>
      <c r="O3" s="104" t="s">
        <v>6</v>
      </c>
      <c r="P3" s="104" t="s">
        <v>7</v>
      </c>
      <c r="Q3" s="104" t="s">
        <v>8</v>
      </c>
      <c r="R3" s="105" t="s">
        <v>9</v>
      </c>
    </row>
    <row r="4" spans="1:18" ht="22.5">
      <c r="A4" s="74" t="s">
        <v>214</v>
      </c>
      <c r="B4" s="75">
        <f>(182/8063)*D4</f>
        <v>38.75654222993923</v>
      </c>
      <c r="C4" s="75">
        <v>40</v>
      </c>
      <c r="D4" s="75">
        <v>1717</v>
      </c>
      <c r="E4" s="75">
        <f>(C4-B4)^2/B4</f>
        <v>0.03989487030992372</v>
      </c>
      <c r="F4" s="106">
        <v>0.8416862733591477</v>
      </c>
      <c r="G4" s="74" t="s">
        <v>35</v>
      </c>
      <c r="H4" s="75">
        <f>(182/8063)*J4</f>
        <v>34.67096614163462</v>
      </c>
      <c r="I4" s="75">
        <v>38</v>
      </c>
      <c r="J4" s="75">
        <v>1536</v>
      </c>
      <c r="K4" s="75">
        <f>(I4-H4)^2/H4</f>
        <v>0.3196468879716247</v>
      </c>
      <c r="L4" s="106">
        <v>0.5718199296252179</v>
      </c>
      <c r="M4" s="86" t="s">
        <v>37</v>
      </c>
      <c r="N4" s="75">
        <f>(182/8063)*P4</f>
        <v>26.951258836661292</v>
      </c>
      <c r="O4" s="75">
        <v>34</v>
      </c>
      <c r="P4" s="75">
        <v>1194</v>
      </c>
      <c r="Q4" s="75">
        <f>(O4-N4)^2/N4</f>
        <v>1.8435039449868025</v>
      </c>
      <c r="R4" s="106">
        <v>0.1745408181526098</v>
      </c>
    </row>
    <row r="5" spans="1:18" ht="22.5">
      <c r="A5" s="80"/>
      <c r="B5" s="16"/>
      <c r="C5" s="16"/>
      <c r="D5" s="16"/>
      <c r="E5" s="16"/>
      <c r="F5" s="107"/>
      <c r="G5" s="80"/>
      <c r="H5" s="16"/>
      <c r="I5" s="16"/>
      <c r="J5" s="16"/>
      <c r="K5" s="16"/>
      <c r="L5" s="107"/>
      <c r="M5" s="18" t="s">
        <v>39</v>
      </c>
      <c r="N5" s="16">
        <f aca="true" t="shared" si="0" ref="N5:N68">(182/8063)*P5</f>
        <v>5.01103807515813</v>
      </c>
      <c r="O5" s="16">
        <v>5</v>
      </c>
      <c r="P5" s="16">
        <v>222</v>
      </c>
      <c r="Q5" s="16">
        <f aca="true" t="shared" si="1" ref="Q5:Q68">(O5-N5)^2/N5</f>
        <v>2.4314144368714067E-05</v>
      </c>
      <c r="R5" s="107">
        <v>0.9960657006523771</v>
      </c>
    </row>
    <row r="6" spans="1:18" ht="22.5">
      <c r="A6" s="80"/>
      <c r="B6" s="16"/>
      <c r="C6" s="16"/>
      <c r="D6" s="16"/>
      <c r="E6" s="16"/>
      <c r="F6" s="107"/>
      <c r="G6" s="80"/>
      <c r="H6" s="16"/>
      <c r="I6" s="16"/>
      <c r="J6" s="16"/>
      <c r="K6" s="16"/>
      <c r="L6" s="107"/>
      <c r="M6" s="18" t="s">
        <v>33</v>
      </c>
      <c r="N6" s="16">
        <f t="shared" si="0"/>
        <v>5.959072305593451</v>
      </c>
      <c r="O6" s="16">
        <v>7</v>
      </c>
      <c r="P6" s="16">
        <v>264</v>
      </c>
      <c r="Q6" s="16">
        <f t="shared" si="1"/>
        <v>0.1818287158498621</v>
      </c>
      <c r="R6" s="107">
        <v>0.6698063584084082</v>
      </c>
    </row>
    <row r="7" spans="1:18" ht="22.5">
      <c r="A7" s="80"/>
      <c r="B7" s="16"/>
      <c r="C7" s="16"/>
      <c r="D7" s="16"/>
      <c r="E7" s="16"/>
      <c r="F7" s="107"/>
      <c r="G7" s="80"/>
      <c r="H7" s="16"/>
      <c r="I7" s="16"/>
      <c r="J7" s="16"/>
      <c r="K7" s="16"/>
      <c r="L7" s="107"/>
      <c r="M7" s="18" t="s">
        <v>38</v>
      </c>
      <c r="N7" s="16">
        <f t="shared" si="0"/>
        <v>33.61007069329034</v>
      </c>
      <c r="O7" s="16">
        <v>37</v>
      </c>
      <c r="P7" s="16">
        <v>1489</v>
      </c>
      <c r="Q7" s="16">
        <f t="shared" si="1"/>
        <v>0.34191004265823044</v>
      </c>
      <c r="R7" s="107">
        <v>0.5587287783859445</v>
      </c>
    </row>
    <row r="8" spans="1:18" ht="22.5">
      <c r="A8" s="80"/>
      <c r="B8" s="16"/>
      <c r="C8" s="16"/>
      <c r="D8" s="16"/>
      <c r="E8" s="16"/>
      <c r="F8" s="107"/>
      <c r="G8" s="80" t="s">
        <v>44</v>
      </c>
      <c r="H8" s="16">
        <f>(182/8063)*J8</f>
        <v>6.049361279920625</v>
      </c>
      <c r="I8" s="16">
        <v>6</v>
      </c>
      <c r="J8" s="16">
        <v>268</v>
      </c>
      <c r="K8" s="16">
        <f>(I8-H8)^2/H8</f>
        <v>0.00040277573824029145</v>
      </c>
      <c r="L8" s="107">
        <v>0.9839881062109428</v>
      </c>
      <c r="M8" s="18" t="s">
        <v>39</v>
      </c>
      <c r="N8" s="16">
        <f t="shared" si="0"/>
        <v>5.01103807515813</v>
      </c>
      <c r="O8" s="16">
        <v>5</v>
      </c>
      <c r="P8" s="16">
        <v>222</v>
      </c>
      <c r="Q8" s="16">
        <f t="shared" si="1"/>
        <v>2.4314144368714067E-05</v>
      </c>
      <c r="R8" s="107">
        <v>0.9960657006523771</v>
      </c>
    </row>
    <row r="9" spans="1:18" ht="22.5">
      <c r="A9" s="80"/>
      <c r="B9" s="16"/>
      <c r="C9" s="16"/>
      <c r="D9" s="16"/>
      <c r="E9" s="16"/>
      <c r="F9" s="107"/>
      <c r="G9" s="80"/>
      <c r="H9" s="16"/>
      <c r="I9" s="16"/>
      <c r="J9" s="16"/>
      <c r="K9" s="16"/>
      <c r="L9" s="107"/>
      <c r="M9" s="18" t="s">
        <v>41</v>
      </c>
      <c r="N9" s="16">
        <f t="shared" si="0"/>
        <v>5.462482946793997</v>
      </c>
      <c r="O9" s="16">
        <v>6</v>
      </c>
      <c r="P9" s="16">
        <v>242</v>
      </c>
      <c r="Q9" s="16">
        <f t="shared" si="1"/>
        <v>0.05289253720358782</v>
      </c>
      <c r="R9" s="107">
        <v>0.818104377092146</v>
      </c>
    </row>
    <row r="10" spans="1:18" ht="22.5">
      <c r="A10" s="80"/>
      <c r="B10" s="16"/>
      <c r="C10" s="16"/>
      <c r="D10" s="16"/>
      <c r="E10" s="16"/>
      <c r="F10" s="107"/>
      <c r="G10" s="80" t="s">
        <v>32</v>
      </c>
      <c r="H10" s="16">
        <f>(182/8063)*J10</f>
        <v>7.719707304973334</v>
      </c>
      <c r="I10" s="16">
        <v>9</v>
      </c>
      <c r="J10" s="16">
        <v>342</v>
      </c>
      <c r="K10" s="16">
        <f>(I10-H10)^2/H10</f>
        <v>0.21233310023070945</v>
      </c>
      <c r="L10" s="107">
        <v>0.6449448578391281</v>
      </c>
      <c r="M10" s="18" t="s">
        <v>33</v>
      </c>
      <c r="N10" s="16">
        <f t="shared" si="0"/>
        <v>5.959072305593451</v>
      </c>
      <c r="O10" s="16">
        <v>7</v>
      </c>
      <c r="P10" s="16">
        <v>264</v>
      </c>
      <c r="Q10" s="16">
        <f t="shared" si="1"/>
        <v>0.1818287158498621</v>
      </c>
      <c r="R10" s="107">
        <v>0.6698063584084082</v>
      </c>
    </row>
    <row r="11" spans="1:18" ht="22.5">
      <c r="A11" s="80"/>
      <c r="B11" s="16"/>
      <c r="C11" s="16"/>
      <c r="D11" s="16"/>
      <c r="E11" s="16"/>
      <c r="F11" s="107"/>
      <c r="G11" s="80"/>
      <c r="H11" s="16"/>
      <c r="I11" s="16"/>
      <c r="J11" s="16"/>
      <c r="K11" s="16"/>
      <c r="L11" s="107"/>
      <c r="M11" s="18" t="s">
        <v>34</v>
      </c>
      <c r="N11" s="16">
        <f t="shared" si="0"/>
        <v>6.997395510355947</v>
      </c>
      <c r="O11" s="16">
        <v>9</v>
      </c>
      <c r="P11" s="16">
        <v>310</v>
      </c>
      <c r="Q11" s="16">
        <f t="shared" si="1"/>
        <v>0.5731310651237598</v>
      </c>
      <c r="R11" s="107">
        <v>0.4490173902586986</v>
      </c>
    </row>
    <row r="12" spans="1:18" ht="22.5">
      <c r="A12" s="80"/>
      <c r="B12" s="16"/>
      <c r="C12" s="16"/>
      <c r="D12" s="16"/>
      <c r="E12" s="16"/>
      <c r="F12" s="107"/>
      <c r="G12" s="80" t="s">
        <v>40</v>
      </c>
      <c r="H12" s="16">
        <f>(182/8063)*J12</f>
        <v>35.75443383356071</v>
      </c>
      <c r="I12" s="16">
        <v>39</v>
      </c>
      <c r="J12" s="16">
        <v>1584</v>
      </c>
      <c r="K12" s="16">
        <f>(I12-H12)^2/H12</f>
        <v>0.2946124049892806</v>
      </c>
      <c r="L12" s="107">
        <v>0.5872798410288709</v>
      </c>
      <c r="M12" s="18" t="s">
        <v>41</v>
      </c>
      <c r="N12" s="16">
        <f t="shared" si="0"/>
        <v>5.462482946793997</v>
      </c>
      <c r="O12" s="16">
        <v>6</v>
      </c>
      <c r="P12" s="16">
        <v>242</v>
      </c>
      <c r="Q12" s="16">
        <f t="shared" si="1"/>
        <v>0.05289253720358782</v>
      </c>
      <c r="R12" s="107">
        <v>0.818104377092146</v>
      </c>
    </row>
    <row r="13" spans="1:18" ht="22.5">
      <c r="A13" s="80"/>
      <c r="B13" s="16"/>
      <c r="C13" s="16"/>
      <c r="D13" s="16"/>
      <c r="E13" s="16"/>
      <c r="F13" s="107"/>
      <c r="G13" s="80"/>
      <c r="H13" s="16"/>
      <c r="I13" s="16"/>
      <c r="J13" s="16"/>
      <c r="K13" s="16"/>
      <c r="L13" s="107"/>
      <c r="M13" s="18" t="s">
        <v>38</v>
      </c>
      <c r="N13" s="16">
        <f t="shared" si="0"/>
        <v>33.61007069329034</v>
      </c>
      <c r="O13" s="16">
        <v>37</v>
      </c>
      <c r="P13" s="16">
        <v>1489</v>
      </c>
      <c r="Q13" s="16">
        <f t="shared" si="1"/>
        <v>0.34191004265823044</v>
      </c>
      <c r="R13" s="107">
        <v>0.5587287783859445</v>
      </c>
    </row>
    <row r="14" spans="1:18" ht="22.5">
      <c r="A14" s="80"/>
      <c r="B14" s="16"/>
      <c r="C14" s="16"/>
      <c r="D14" s="16"/>
      <c r="E14" s="16"/>
      <c r="F14" s="107"/>
      <c r="G14" s="80"/>
      <c r="H14" s="16"/>
      <c r="I14" s="16"/>
      <c r="J14" s="16"/>
      <c r="K14" s="16"/>
      <c r="L14" s="107"/>
      <c r="M14" s="18" t="s">
        <v>34</v>
      </c>
      <c r="N14" s="16">
        <f t="shared" si="0"/>
        <v>6.997395510355947</v>
      </c>
      <c r="O14" s="16">
        <v>9</v>
      </c>
      <c r="P14" s="16">
        <v>310</v>
      </c>
      <c r="Q14" s="16">
        <f t="shared" si="1"/>
        <v>0.5731310651237598</v>
      </c>
      <c r="R14" s="107">
        <v>0.4490173902586986</v>
      </c>
    </row>
    <row r="15" spans="1:18" ht="22.5">
      <c r="A15" s="80"/>
      <c r="B15" s="16"/>
      <c r="C15" s="16"/>
      <c r="D15" s="16"/>
      <c r="E15" s="16"/>
      <c r="F15" s="107"/>
      <c r="G15" s="80"/>
      <c r="H15" s="16"/>
      <c r="I15" s="16"/>
      <c r="J15" s="16"/>
      <c r="K15" s="16"/>
      <c r="L15" s="107"/>
      <c r="M15" s="18" t="s">
        <v>43</v>
      </c>
      <c r="N15" s="16">
        <f t="shared" si="0"/>
        <v>2.7312414733969983</v>
      </c>
      <c r="O15" s="16">
        <v>4</v>
      </c>
      <c r="P15" s="16">
        <v>121</v>
      </c>
      <c r="Q15" s="16">
        <f t="shared" si="1"/>
        <v>0.5893833315388571</v>
      </c>
      <c r="R15" s="107">
        <v>0.4426576795205066</v>
      </c>
    </row>
    <row r="16" spans="1:18" ht="12.75">
      <c r="A16" s="77"/>
      <c r="B16" s="78"/>
      <c r="C16" s="78"/>
      <c r="D16" s="78"/>
      <c r="E16" s="78"/>
      <c r="F16" s="108"/>
      <c r="G16" s="77" t="s">
        <v>45</v>
      </c>
      <c r="H16" s="78">
        <f>(182/8063)*J16</f>
        <v>2.3249410889247177</v>
      </c>
      <c r="I16" s="78">
        <v>2</v>
      </c>
      <c r="J16" s="78">
        <v>103</v>
      </c>
      <c r="K16" s="78">
        <f>(I16-H16)^2/H16</f>
        <v>0.04541478998094314</v>
      </c>
      <c r="L16" s="108">
        <v>0.8312431451557089</v>
      </c>
      <c r="M16" s="79" t="s">
        <v>169</v>
      </c>
      <c r="N16" s="78"/>
      <c r="O16" s="78"/>
      <c r="P16" s="78"/>
      <c r="Q16" s="78"/>
      <c r="R16" s="108"/>
    </row>
    <row r="17" spans="1:18" ht="12.75">
      <c r="A17" s="74" t="s">
        <v>71</v>
      </c>
      <c r="B17" s="75">
        <f>(182/8063)*D17</f>
        <v>168.54694282525114</v>
      </c>
      <c r="C17" s="75">
        <v>171</v>
      </c>
      <c r="D17" s="75">
        <v>7467</v>
      </c>
      <c r="E17" s="75">
        <f>(C17-B17)^2/B17</f>
        <v>0.03570215752193019</v>
      </c>
      <c r="F17" s="106">
        <v>0.8501318898902629</v>
      </c>
      <c r="G17" s="74" t="s">
        <v>72</v>
      </c>
      <c r="H17" s="75">
        <f>(182/8063)*J17</f>
        <v>124.7342180329902</v>
      </c>
      <c r="I17" s="75">
        <v>127</v>
      </c>
      <c r="J17" s="75">
        <v>5526</v>
      </c>
      <c r="K17" s="75">
        <f>(I17-H17)^2/H17</f>
        <v>0.04115765507640415</v>
      </c>
      <c r="L17" s="106">
        <v>0.8392339113524057</v>
      </c>
      <c r="M17" s="86" t="s">
        <v>75</v>
      </c>
      <c r="N17" s="75">
        <f t="shared" si="0"/>
        <v>7.945429740791268</v>
      </c>
      <c r="O17" s="75">
        <v>11</v>
      </c>
      <c r="P17" s="75">
        <v>352</v>
      </c>
      <c r="Q17" s="75">
        <f t="shared" si="1"/>
        <v>1.1743102352967638</v>
      </c>
      <c r="R17" s="106">
        <v>0.2785173700232817</v>
      </c>
    </row>
    <row r="18" spans="1:18" ht="12.75">
      <c r="A18" s="80"/>
      <c r="B18" s="16"/>
      <c r="C18" s="16"/>
      <c r="D18" s="16"/>
      <c r="E18" s="16"/>
      <c r="F18" s="107"/>
      <c r="G18" s="80"/>
      <c r="H18" s="16"/>
      <c r="I18" s="16"/>
      <c r="J18" s="16"/>
      <c r="K18" s="16"/>
      <c r="L18" s="107"/>
      <c r="M18" s="18" t="s">
        <v>73</v>
      </c>
      <c r="N18" s="16">
        <f t="shared" si="0"/>
        <v>77.06163958824258</v>
      </c>
      <c r="O18" s="16">
        <v>74</v>
      </c>
      <c r="P18" s="16">
        <v>3414</v>
      </c>
      <c r="Q18" s="16">
        <f t="shared" si="1"/>
        <v>0.12163817196700775</v>
      </c>
      <c r="R18" s="107">
        <v>0.7272645070550309</v>
      </c>
    </row>
    <row r="19" spans="1:18" ht="22.5">
      <c r="A19" s="80"/>
      <c r="B19" s="16"/>
      <c r="C19" s="16"/>
      <c r="D19" s="16"/>
      <c r="E19" s="16"/>
      <c r="F19" s="107"/>
      <c r="G19" s="80"/>
      <c r="H19" s="16"/>
      <c r="I19" s="16"/>
      <c r="J19" s="16"/>
      <c r="K19" s="16"/>
      <c r="L19" s="107"/>
      <c r="M19" s="18" t="s">
        <v>77</v>
      </c>
      <c r="N19" s="16">
        <f t="shared" si="0"/>
        <v>9.232047624953491</v>
      </c>
      <c r="O19" s="16">
        <v>13</v>
      </c>
      <c r="P19" s="16">
        <v>409</v>
      </c>
      <c r="Q19" s="16">
        <f t="shared" si="1"/>
        <v>1.5378457388200648</v>
      </c>
      <c r="R19" s="107">
        <v>0.21493874762086163</v>
      </c>
    </row>
    <row r="20" spans="1:18" ht="12.75">
      <c r="A20" s="80"/>
      <c r="B20" s="16"/>
      <c r="C20" s="16"/>
      <c r="D20" s="16"/>
      <c r="E20" s="16"/>
      <c r="F20" s="107"/>
      <c r="G20" s="80"/>
      <c r="H20" s="16"/>
      <c r="I20" s="16"/>
      <c r="J20" s="16"/>
      <c r="K20" s="16"/>
      <c r="L20" s="107"/>
      <c r="M20" s="18" t="s">
        <v>76</v>
      </c>
      <c r="N20" s="16">
        <f t="shared" si="0"/>
        <v>22.481954607466204</v>
      </c>
      <c r="O20" s="16">
        <v>18</v>
      </c>
      <c r="P20" s="16">
        <v>996</v>
      </c>
      <c r="Q20" s="16">
        <f t="shared" si="1"/>
        <v>0.8935129286630791</v>
      </c>
      <c r="R20" s="107">
        <v>0.3445271096226846</v>
      </c>
    </row>
    <row r="21" spans="1:18" ht="12.75">
      <c r="A21" s="80"/>
      <c r="B21" s="16"/>
      <c r="C21" s="16"/>
      <c r="D21" s="16"/>
      <c r="E21" s="16"/>
      <c r="F21" s="107"/>
      <c r="G21" s="80"/>
      <c r="H21" s="16"/>
      <c r="I21" s="16"/>
      <c r="J21" s="16"/>
      <c r="K21" s="16"/>
      <c r="L21" s="107"/>
      <c r="M21" s="18" t="s">
        <v>49</v>
      </c>
      <c r="N21" s="16">
        <f t="shared" si="0"/>
        <v>115.45702592087312</v>
      </c>
      <c r="O21" s="16">
        <v>117</v>
      </c>
      <c r="P21" s="16">
        <v>5115</v>
      </c>
      <c r="Q21" s="16">
        <f t="shared" si="1"/>
        <v>0.020620390919207168</v>
      </c>
      <c r="R21" s="107">
        <v>0.8858179052205593</v>
      </c>
    </row>
    <row r="22" spans="1:18" ht="12.75">
      <c r="A22" s="80"/>
      <c r="B22" s="16"/>
      <c r="C22" s="16"/>
      <c r="D22" s="16"/>
      <c r="E22" s="16"/>
      <c r="F22" s="107"/>
      <c r="G22" s="80"/>
      <c r="H22" s="16"/>
      <c r="I22" s="16"/>
      <c r="J22" s="16"/>
      <c r="K22" s="16"/>
      <c r="L22" s="107"/>
      <c r="M22" s="18" t="s">
        <v>78</v>
      </c>
      <c r="N22" s="16">
        <f t="shared" si="0"/>
        <v>1.5349125635619496</v>
      </c>
      <c r="O22" s="16">
        <v>3</v>
      </c>
      <c r="P22" s="16">
        <v>68</v>
      </c>
      <c r="Q22" s="16">
        <f t="shared" si="1"/>
        <v>1.3984387432646</v>
      </c>
      <c r="R22" s="107">
        <v>0.23698515090412764</v>
      </c>
    </row>
    <row r="23" spans="1:18" ht="12.75">
      <c r="A23" s="80"/>
      <c r="B23" s="16"/>
      <c r="C23" s="16"/>
      <c r="D23" s="16"/>
      <c r="E23" s="16"/>
      <c r="F23" s="107"/>
      <c r="G23" s="80"/>
      <c r="H23" s="16"/>
      <c r="I23" s="16"/>
      <c r="J23" s="16"/>
      <c r="K23" s="16"/>
      <c r="L23" s="107"/>
      <c r="M23" s="18" t="s">
        <v>74</v>
      </c>
      <c r="N23" s="16">
        <f t="shared" si="0"/>
        <v>112.63549547314895</v>
      </c>
      <c r="O23" s="16">
        <v>112</v>
      </c>
      <c r="P23" s="16">
        <v>4990</v>
      </c>
      <c r="Q23" s="16">
        <f t="shared" si="1"/>
        <v>0.0035854993552106506</v>
      </c>
      <c r="R23" s="107">
        <v>0.9522519764605865</v>
      </c>
    </row>
    <row r="24" spans="1:18" ht="12.75">
      <c r="A24" s="80"/>
      <c r="B24" s="16"/>
      <c r="C24" s="16"/>
      <c r="D24" s="16"/>
      <c r="E24" s="16"/>
      <c r="F24" s="107"/>
      <c r="G24" s="80"/>
      <c r="H24" s="16"/>
      <c r="I24" s="16"/>
      <c r="J24" s="16"/>
      <c r="K24" s="16"/>
      <c r="L24" s="107"/>
      <c r="M24" s="18" t="s">
        <v>37</v>
      </c>
      <c r="N24" s="16">
        <f t="shared" si="0"/>
        <v>26.951258836661292</v>
      </c>
      <c r="O24" s="16">
        <v>34</v>
      </c>
      <c r="P24" s="16">
        <v>1194</v>
      </c>
      <c r="Q24" s="16">
        <f t="shared" si="1"/>
        <v>1.8435039449868025</v>
      </c>
      <c r="R24" s="107">
        <v>0.1745408181526098</v>
      </c>
    </row>
    <row r="25" spans="1:18" ht="22.5">
      <c r="A25" s="80"/>
      <c r="B25" s="16"/>
      <c r="C25" s="16"/>
      <c r="D25" s="16"/>
      <c r="E25" s="16"/>
      <c r="F25" s="107"/>
      <c r="G25" s="80" t="s">
        <v>35</v>
      </c>
      <c r="H25" s="16">
        <f>(182/8063)*J25</f>
        <v>34.67096614163462</v>
      </c>
      <c r="I25" s="16">
        <v>38</v>
      </c>
      <c r="J25" s="16">
        <v>1536</v>
      </c>
      <c r="K25" s="16">
        <f>(I25-H25)^2/H25</f>
        <v>0.3196468879716247</v>
      </c>
      <c r="L25" s="107">
        <v>0.5718199296252179</v>
      </c>
      <c r="M25" s="18" t="s">
        <v>38</v>
      </c>
      <c r="N25" s="16">
        <f t="shared" si="0"/>
        <v>33.61007069329034</v>
      </c>
      <c r="O25" s="16">
        <v>37</v>
      </c>
      <c r="P25" s="16">
        <v>1489</v>
      </c>
      <c r="Q25" s="16">
        <f t="shared" si="1"/>
        <v>0.34191004265823044</v>
      </c>
      <c r="R25" s="107">
        <v>0.5587287783859445</v>
      </c>
    </row>
    <row r="26" spans="1:18" ht="22.5">
      <c r="A26" s="80"/>
      <c r="B26" s="16"/>
      <c r="C26" s="16"/>
      <c r="D26" s="16"/>
      <c r="E26" s="16"/>
      <c r="F26" s="107"/>
      <c r="G26" s="80"/>
      <c r="H26" s="16"/>
      <c r="I26" s="16"/>
      <c r="J26" s="16"/>
      <c r="K26" s="16"/>
      <c r="L26" s="107"/>
      <c r="M26" s="18" t="s">
        <v>39</v>
      </c>
      <c r="N26" s="16">
        <f t="shared" si="0"/>
        <v>5.01103807515813</v>
      </c>
      <c r="O26" s="16">
        <v>5</v>
      </c>
      <c r="P26" s="16">
        <v>222</v>
      </c>
      <c r="Q26" s="16">
        <f t="shared" si="1"/>
        <v>2.4314144368714067E-05</v>
      </c>
      <c r="R26" s="107">
        <v>0.9960657006523771</v>
      </c>
    </row>
    <row r="27" spans="1:18" ht="22.5">
      <c r="A27" s="80"/>
      <c r="B27" s="16"/>
      <c r="C27" s="16"/>
      <c r="D27" s="16"/>
      <c r="E27" s="16"/>
      <c r="F27" s="107"/>
      <c r="G27" s="80"/>
      <c r="H27" s="16"/>
      <c r="I27" s="16"/>
      <c r="J27" s="16"/>
      <c r="K27" s="16"/>
      <c r="L27" s="107"/>
      <c r="M27" s="18" t="s">
        <v>33</v>
      </c>
      <c r="N27" s="16">
        <f t="shared" si="0"/>
        <v>5.959072305593451</v>
      </c>
      <c r="O27" s="16">
        <v>7</v>
      </c>
      <c r="P27" s="16">
        <v>264</v>
      </c>
      <c r="Q27" s="16">
        <f t="shared" si="1"/>
        <v>0.1818287158498621</v>
      </c>
      <c r="R27" s="107">
        <v>0.6698063584084082</v>
      </c>
    </row>
    <row r="28" spans="1:18" ht="12.75">
      <c r="A28" s="80"/>
      <c r="B28" s="16"/>
      <c r="C28" s="16"/>
      <c r="D28" s="16"/>
      <c r="E28" s="16"/>
      <c r="F28" s="107"/>
      <c r="G28" s="80"/>
      <c r="H28" s="16"/>
      <c r="I28" s="16"/>
      <c r="J28" s="16"/>
      <c r="K28" s="16"/>
      <c r="L28" s="107"/>
      <c r="M28" s="18" t="s">
        <v>37</v>
      </c>
      <c r="N28" s="16">
        <f t="shared" si="0"/>
        <v>26.951258836661292</v>
      </c>
      <c r="O28" s="16">
        <v>34</v>
      </c>
      <c r="P28" s="16">
        <v>1194</v>
      </c>
      <c r="Q28" s="16">
        <f t="shared" si="1"/>
        <v>1.8435039449868025</v>
      </c>
      <c r="R28" s="107">
        <v>0.1745408181526098</v>
      </c>
    </row>
    <row r="29" spans="1:18" ht="12.75">
      <c r="A29" s="80"/>
      <c r="B29" s="16"/>
      <c r="C29" s="16"/>
      <c r="D29" s="16"/>
      <c r="E29" s="16"/>
      <c r="F29" s="107"/>
      <c r="G29" s="80" t="s">
        <v>79</v>
      </c>
      <c r="H29" s="16">
        <f>(182/8063)*J29</f>
        <v>8.126007689445615</v>
      </c>
      <c r="I29" s="16">
        <v>7</v>
      </c>
      <c r="J29" s="16">
        <v>360</v>
      </c>
      <c r="K29" s="16">
        <f>(I29-H29)^2/H29</f>
        <v>0.15602905696698305</v>
      </c>
      <c r="L29" s="107">
        <v>0.6928390980152916</v>
      </c>
      <c r="M29" s="18" t="s">
        <v>53</v>
      </c>
      <c r="N29" s="16">
        <f t="shared" si="0"/>
        <v>6.997395510355947</v>
      </c>
      <c r="O29" s="16">
        <v>6</v>
      </c>
      <c r="P29" s="16">
        <v>310</v>
      </c>
      <c r="Q29" s="16">
        <f t="shared" si="1"/>
        <v>0.14216686803053039</v>
      </c>
      <c r="R29" s="107">
        <v>0.7061362846132215</v>
      </c>
    </row>
    <row r="30" spans="1:18" ht="12.75">
      <c r="A30" s="80"/>
      <c r="B30" s="16"/>
      <c r="C30" s="16"/>
      <c r="D30" s="16"/>
      <c r="E30" s="16"/>
      <c r="F30" s="107"/>
      <c r="G30" s="80"/>
      <c r="H30" s="16"/>
      <c r="I30" s="16"/>
      <c r="J30" s="16"/>
      <c r="K30" s="16"/>
      <c r="L30" s="107"/>
      <c r="M30" s="18" t="s">
        <v>80</v>
      </c>
      <c r="N30" s="16">
        <f t="shared" si="0"/>
        <v>1.918640704452437</v>
      </c>
      <c r="O30" s="16">
        <v>3</v>
      </c>
      <c r="P30" s="16">
        <v>85</v>
      </c>
      <c r="Q30" s="16">
        <f t="shared" si="1"/>
        <v>0.6094616482145574</v>
      </c>
      <c r="R30" s="107">
        <v>0.43499058120215583</v>
      </c>
    </row>
    <row r="31" spans="1:18" ht="22.5">
      <c r="A31" s="80"/>
      <c r="B31" s="16"/>
      <c r="C31" s="16"/>
      <c r="D31" s="16"/>
      <c r="E31" s="16"/>
      <c r="F31" s="107"/>
      <c r="G31" s="80" t="s">
        <v>48</v>
      </c>
      <c r="H31" s="16">
        <f>(182/8063)*J31</f>
        <v>153.92012898424903</v>
      </c>
      <c r="I31" s="16">
        <v>159</v>
      </c>
      <c r="J31" s="16">
        <v>6819</v>
      </c>
      <c r="K31" s="16">
        <f>(I31-H31)^2/H31</f>
        <v>0.16765246824414665</v>
      </c>
      <c r="L31" s="107">
        <v>0.6822066165963525</v>
      </c>
      <c r="M31" s="18" t="s">
        <v>49</v>
      </c>
      <c r="N31" s="16">
        <f t="shared" si="0"/>
        <v>115.45702592087312</v>
      </c>
      <c r="O31" s="16">
        <v>117</v>
      </c>
      <c r="P31" s="16">
        <v>5115</v>
      </c>
      <c r="Q31" s="16">
        <f t="shared" si="1"/>
        <v>0.020620390919207168</v>
      </c>
      <c r="R31" s="107">
        <v>0.8858179052205593</v>
      </c>
    </row>
    <row r="32" spans="1:18" ht="22.5">
      <c r="A32" s="80"/>
      <c r="B32" s="16"/>
      <c r="C32" s="16"/>
      <c r="D32" s="16"/>
      <c r="E32" s="16"/>
      <c r="F32" s="107"/>
      <c r="G32" s="80"/>
      <c r="H32" s="16"/>
      <c r="I32" s="16"/>
      <c r="J32" s="16"/>
      <c r="K32" s="16"/>
      <c r="L32" s="107"/>
      <c r="M32" s="18" t="s">
        <v>38</v>
      </c>
      <c r="N32" s="16">
        <f t="shared" si="0"/>
        <v>33.61007069329034</v>
      </c>
      <c r="O32" s="16">
        <v>37</v>
      </c>
      <c r="P32" s="16">
        <v>1489</v>
      </c>
      <c r="Q32" s="16">
        <f t="shared" si="1"/>
        <v>0.34191004265823044</v>
      </c>
      <c r="R32" s="107">
        <v>0.5587287783859445</v>
      </c>
    </row>
    <row r="33" spans="1:18" ht="12.75">
      <c r="A33" s="80"/>
      <c r="B33" s="16"/>
      <c r="C33" s="16"/>
      <c r="D33" s="16"/>
      <c r="E33" s="16"/>
      <c r="F33" s="107"/>
      <c r="G33" s="80"/>
      <c r="H33" s="16"/>
      <c r="I33" s="16"/>
      <c r="J33" s="16"/>
      <c r="K33" s="16"/>
      <c r="L33" s="107"/>
      <c r="M33" s="18" t="s">
        <v>54</v>
      </c>
      <c r="N33" s="16">
        <f t="shared" si="0"/>
        <v>3.882425896068461</v>
      </c>
      <c r="O33" s="16">
        <v>5</v>
      </c>
      <c r="P33" s="16">
        <v>172</v>
      </c>
      <c r="Q33" s="16">
        <f t="shared" si="1"/>
        <v>0.3216988324344206</v>
      </c>
      <c r="R33" s="107">
        <v>0.5705884933742803</v>
      </c>
    </row>
    <row r="34" spans="1:18" ht="12.75">
      <c r="A34" s="80"/>
      <c r="B34" s="16"/>
      <c r="C34" s="16"/>
      <c r="D34" s="16"/>
      <c r="E34" s="16"/>
      <c r="F34" s="107"/>
      <c r="G34" s="80"/>
      <c r="H34" s="16"/>
      <c r="I34" s="16"/>
      <c r="J34" s="16"/>
      <c r="K34" s="16"/>
      <c r="L34" s="107"/>
      <c r="M34" s="18" t="s">
        <v>52</v>
      </c>
      <c r="N34" s="16">
        <f t="shared" si="0"/>
        <v>7.922857497209475</v>
      </c>
      <c r="O34" s="16">
        <v>13</v>
      </c>
      <c r="P34" s="16">
        <v>351</v>
      </c>
      <c r="Q34" s="16">
        <f t="shared" si="1"/>
        <v>3.2535453278973065</v>
      </c>
      <c r="R34" s="107">
        <v>0.0712691480947446</v>
      </c>
    </row>
    <row r="35" spans="1:18" ht="22.5">
      <c r="A35" s="80"/>
      <c r="B35" s="16"/>
      <c r="C35" s="16"/>
      <c r="D35" s="16"/>
      <c r="E35" s="16"/>
      <c r="F35" s="107"/>
      <c r="G35" s="80"/>
      <c r="H35" s="16"/>
      <c r="I35" s="16"/>
      <c r="J35" s="16"/>
      <c r="K35" s="16"/>
      <c r="L35" s="107"/>
      <c r="M35" s="18" t="s">
        <v>50</v>
      </c>
      <c r="N35" s="16">
        <f t="shared" si="0"/>
        <v>36.205878705196575</v>
      </c>
      <c r="O35" s="16">
        <v>42</v>
      </c>
      <c r="P35" s="16">
        <v>1604</v>
      </c>
      <c r="Q35" s="16">
        <f t="shared" si="1"/>
        <v>0.9272483579876767</v>
      </c>
      <c r="R35" s="107">
        <v>0.33557895974835306</v>
      </c>
    </row>
    <row r="36" spans="1:18" ht="12.75">
      <c r="A36" s="80"/>
      <c r="B36" s="16"/>
      <c r="C36" s="16"/>
      <c r="D36" s="16"/>
      <c r="E36" s="16"/>
      <c r="F36" s="107"/>
      <c r="G36" s="80"/>
      <c r="H36" s="16"/>
      <c r="I36" s="16"/>
      <c r="J36" s="16"/>
      <c r="K36" s="16"/>
      <c r="L36" s="107"/>
      <c r="M36" s="18" t="s">
        <v>53</v>
      </c>
      <c r="N36" s="16">
        <f t="shared" si="0"/>
        <v>6.997395510355947</v>
      </c>
      <c r="O36" s="16">
        <v>6</v>
      </c>
      <c r="P36" s="16">
        <v>310</v>
      </c>
      <c r="Q36" s="16">
        <f t="shared" si="1"/>
        <v>0.14216686803053039</v>
      </c>
      <c r="R36" s="107">
        <v>0.7061362846132215</v>
      </c>
    </row>
    <row r="37" spans="1:18" ht="12.75">
      <c r="A37" s="80"/>
      <c r="B37" s="16"/>
      <c r="C37" s="16"/>
      <c r="D37" s="16"/>
      <c r="E37" s="16"/>
      <c r="F37" s="107"/>
      <c r="G37" s="80"/>
      <c r="H37" s="16"/>
      <c r="I37" s="16"/>
      <c r="J37" s="16"/>
      <c r="K37" s="16"/>
      <c r="L37" s="107"/>
      <c r="M37" s="18" t="s">
        <v>57</v>
      </c>
      <c r="N37" s="16">
        <f t="shared" si="0"/>
        <v>7.245690189755674</v>
      </c>
      <c r="O37" s="16">
        <v>11</v>
      </c>
      <c r="P37" s="16">
        <v>321</v>
      </c>
      <c r="Q37" s="16">
        <f t="shared" si="1"/>
        <v>1.9452725388707335</v>
      </c>
      <c r="R37" s="107">
        <v>0.16309719181580296</v>
      </c>
    </row>
    <row r="38" spans="1:18" ht="12.75">
      <c r="A38" s="80"/>
      <c r="B38" s="16"/>
      <c r="C38" s="16"/>
      <c r="D38" s="16"/>
      <c r="E38" s="16"/>
      <c r="F38" s="107"/>
      <c r="G38" s="80"/>
      <c r="H38" s="16"/>
      <c r="I38" s="16"/>
      <c r="J38" s="16"/>
      <c r="K38" s="16"/>
      <c r="L38" s="107"/>
      <c r="M38" s="18" t="s">
        <v>56</v>
      </c>
      <c r="N38" s="16">
        <f t="shared" si="0"/>
        <v>11.466699739551036</v>
      </c>
      <c r="O38" s="16">
        <v>7</v>
      </c>
      <c r="P38" s="16">
        <v>508</v>
      </c>
      <c r="Q38" s="16">
        <f t="shared" si="1"/>
        <v>1.7399432283457057</v>
      </c>
      <c r="R38" s="107">
        <v>0.18714602028929694</v>
      </c>
    </row>
    <row r="39" spans="1:18" ht="12.75">
      <c r="A39" s="80"/>
      <c r="B39" s="16"/>
      <c r="C39" s="16"/>
      <c r="D39" s="16"/>
      <c r="E39" s="16"/>
      <c r="F39" s="107"/>
      <c r="G39" s="80"/>
      <c r="H39" s="16"/>
      <c r="I39" s="16"/>
      <c r="J39" s="16"/>
      <c r="K39" s="16"/>
      <c r="L39" s="107"/>
      <c r="M39" s="18" t="s">
        <v>51</v>
      </c>
      <c r="N39" s="16">
        <f t="shared" si="0"/>
        <v>44.06101947166067</v>
      </c>
      <c r="O39" s="16">
        <v>45</v>
      </c>
      <c r="P39" s="16">
        <v>1952</v>
      </c>
      <c r="Q39" s="16">
        <f t="shared" si="1"/>
        <v>0.0200105318300111</v>
      </c>
      <c r="R39" s="107">
        <v>0.8875076733287564</v>
      </c>
    </row>
    <row r="40" spans="1:18" ht="12.75">
      <c r="A40" s="80"/>
      <c r="B40" s="16"/>
      <c r="C40" s="16"/>
      <c r="D40" s="16"/>
      <c r="E40" s="16"/>
      <c r="F40" s="107"/>
      <c r="G40" s="80" t="s">
        <v>81</v>
      </c>
      <c r="H40" s="16">
        <f>(182/8063)*J40</f>
        <v>52.72876100706932</v>
      </c>
      <c r="I40" s="16">
        <v>62</v>
      </c>
      <c r="J40" s="16">
        <v>2336</v>
      </c>
      <c r="K40" s="16">
        <f>(I40-H40)^2/H40</f>
        <v>1.6301515685626324</v>
      </c>
      <c r="L40" s="107">
        <v>0.20168208571351476</v>
      </c>
      <c r="M40" s="18" t="s">
        <v>82</v>
      </c>
      <c r="N40" s="16">
        <f t="shared" si="0"/>
        <v>7.922857497209475</v>
      </c>
      <c r="O40" s="16">
        <v>13</v>
      </c>
      <c r="P40" s="16">
        <v>351</v>
      </c>
      <c r="Q40" s="16">
        <f t="shared" si="1"/>
        <v>3.2535453278973065</v>
      </c>
      <c r="R40" s="107">
        <v>0.0712691480947446</v>
      </c>
    </row>
    <row r="41" spans="1:18" ht="12.75">
      <c r="A41" s="80"/>
      <c r="B41" s="16"/>
      <c r="C41" s="16"/>
      <c r="D41" s="16"/>
      <c r="E41" s="16"/>
      <c r="F41" s="107"/>
      <c r="G41" s="80"/>
      <c r="H41" s="16"/>
      <c r="I41" s="16"/>
      <c r="J41" s="16"/>
      <c r="K41" s="16"/>
      <c r="L41" s="107"/>
      <c r="M41" s="18" t="s">
        <v>84</v>
      </c>
      <c r="N41" s="16">
        <f t="shared" si="0"/>
        <v>50.99069825127123</v>
      </c>
      <c r="O41" s="16">
        <v>60</v>
      </c>
      <c r="P41" s="16">
        <v>2259</v>
      </c>
      <c r="Q41" s="16">
        <f t="shared" si="1"/>
        <v>1.591810286646225</v>
      </c>
      <c r="R41" s="107">
        <v>0.2070676848859475</v>
      </c>
    </row>
    <row r="42" spans="1:18" ht="12.75">
      <c r="A42" s="80"/>
      <c r="B42" s="16"/>
      <c r="C42" s="16"/>
      <c r="D42" s="16"/>
      <c r="E42" s="16"/>
      <c r="F42" s="107"/>
      <c r="G42" s="80"/>
      <c r="H42" s="16"/>
      <c r="I42" s="16"/>
      <c r="J42" s="16"/>
      <c r="K42" s="16"/>
      <c r="L42" s="107"/>
      <c r="M42" s="18" t="s">
        <v>83</v>
      </c>
      <c r="N42" s="16">
        <f t="shared" si="0"/>
        <v>15.619992558601016</v>
      </c>
      <c r="O42" s="16">
        <v>14</v>
      </c>
      <c r="P42" s="16">
        <v>692</v>
      </c>
      <c r="Q42" s="16">
        <f t="shared" si="1"/>
        <v>0.1680139014200475</v>
      </c>
      <c r="R42" s="107">
        <v>0.6818829823225268</v>
      </c>
    </row>
    <row r="43" spans="1:18" ht="12.75">
      <c r="A43" s="80"/>
      <c r="B43" s="16"/>
      <c r="C43" s="16"/>
      <c r="D43" s="16"/>
      <c r="E43" s="16"/>
      <c r="F43" s="107"/>
      <c r="G43" s="80"/>
      <c r="H43" s="16"/>
      <c r="I43" s="16"/>
      <c r="J43" s="16"/>
      <c r="K43" s="16"/>
      <c r="L43" s="107"/>
      <c r="M43" s="18" t="s">
        <v>188</v>
      </c>
      <c r="N43" s="16">
        <f t="shared" si="0"/>
        <v>0.8351730125263549</v>
      </c>
      <c r="O43" s="16">
        <v>2</v>
      </c>
      <c r="P43" s="16">
        <v>37</v>
      </c>
      <c r="Q43" s="16">
        <f t="shared" si="1"/>
        <v>1.6245998019531451</v>
      </c>
      <c r="R43" s="107">
        <v>0.202451601819563</v>
      </c>
    </row>
    <row r="44" spans="1:18" ht="12.75">
      <c r="A44" s="80"/>
      <c r="B44" s="16"/>
      <c r="C44" s="16"/>
      <c r="D44" s="16"/>
      <c r="E44" s="16"/>
      <c r="F44" s="107"/>
      <c r="G44" s="80"/>
      <c r="H44" s="16"/>
      <c r="I44" s="16"/>
      <c r="J44" s="16"/>
      <c r="K44" s="16"/>
      <c r="L44" s="107"/>
      <c r="M44" s="18" t="s">
        <v>85</v>
      </c>
      <c r="N44" s="16">
        <f t="shared" si="0"/>
        <v>13.927074289966512</v>
      </c>
      <c r="O44" s="16">
        <v>11</v>
      </c>
      <c r="P44" s="16">
        <v>617</v>
      </c>
      <c r="Q44" s="16">
        <f t="shared" si="1"/>
        <v>0.6151876352921761</v>
      </c>
      <c r="R44" s="107">
        <v>0.4328412330509228</v>
      </c>
    </row>
    <row r="45" spans="1:18" ht="12.75">
      <c r="A45" s="80"/>
      <c r="B45" s="16"/>
      <c r="C45" s="16"/>
      <c r="D45" s="16"/>
      <c r="E45" s="16"/>
      <c r="F45" s="107"/>
      <c r="G45" s="80"/>
      <c r="H45" s="16"/>
      <c r="I45" s="16"/>
      <c r="J45" s="16"/>
      <c r="K45" s="16"/>
      <c r="L45" s="107"/>
      <c r="M45" s="18" t="s">
        <v>86</v>
      </c>
      <c r="N45" s="16">
        <f t="shared" si="0"/>
        <v>2.528091281160858</v>
      </c>
      <c r="O45" s="16">
        <v>3</v>
      </c>
      <c r="P45" s="16">
        <v>112</v>
      </c>
      <c r="Q45" s="16">
        <f t="shared" si="1"/>
        <v>0.08808931883746744</v>
      </c>
      <c r="R45" s="107">
        <v>0.7666203900890765</v>
      </c>
    </row>
    <row r="46" spans="1:18" ht="22.5">
      <c r="A46" s="80"/>
      <c r="B46" s="16"/>
      <c r="C46" s="16"/>
      <c r="D46" s="16"/>
      <c r="E46" s="16"/>
      <c r="F46" s="107"/>
      <c r="G46" s="80" t="s">
        <v>91</v>
      </c>
      <c r="H46" s="16">
        <f>(182/8063)*J46</f>
        <v>23.904005953119185</v>
      </c>
      <c r="I46" s="16">
        <v>22</v>
      </c>
      <c r="J46" s="16">
        <v>1059</v>
      </c>
      <c r="K46" s="16">
        <f>(I46-H46)^2/H46</f>
        <v>0.1516582064371619</v>
      </c>
      <c r="L46" s="107">
        <v>0.6969557272304618</v>
      </c>
      <c r="M46" s="18" t="s">
        <v>92</v>
      </c>
      <c r="N46" s="16">
        <f t="shared" si="0"/>
        <v>16.861465955599652</v>
      </c>
      <c r="O46" s="16">
        <v>12</v>
      </c>
      <c r="P46" s="16">
        <v>747</v>
      </c>
      <c r="Q46" s="16">
        <f t="shared" si="1"/>
        <v>1.40164866445706</v>
      </c>
      <c r="R46" s="107">
        <v>0.23644772552612792</v>
      </c>
    </row>
    <row r="47" spans="1:18" ht="12.75">
      <c r="A47" s="80"/>
      <c r="B47" s="16"/>
      <c r="C47" s="16"/>
      <c r="D47" s="16"/>
      <c r="E47" s="16"/>
      <c r="F47" s="107"/>
      <c r="G47" s="80"/>
      <c r="H47" s="16"/>
      <c r="I47" s="16"/>
      <c r="J47" s="16"/>
      <c r="K47" s="16"/>
      <c r="L47" s="107"/>
      <c r="M47" s="18" t="s">
        <v>93</v>
      </c>
      <c r="N47" s="16">
        <f t="shared" si="0"/>
        <v>2.392657819670098</v>
      </c>
      <c r="O47" s="16">
        <v>5</v>
      </c>
      <c r="P47" s="16">
        <v>106</v>
      </c>
      <c r="Q47" s="16">
        <f t="shared" si="1"/>
        <v>2.8412893767922216</v>
      </c>
      <c r="R47" s="107">
        <v>0.09187046704820878</v>
      </c>
    </row>
    <row r="48" spans="1:18" ht="12.75">
      <c r="A48" s="80"/>
      <c r="B48" s="16"/>
      <c r="C48" s="16"/>
      <c r="D48" s="16"/>
      <c r="E48" s="16"/>
      <c r="F48" s="107"/>
      <c r="G48" s="88" t="s">
        <v>95</v>
      </c>
      <c r="H48" s="35">
        <f>(182/8063)*J48</f>
        <v>1.1511844226714623</v>
      </c>
      <c r="I48" s="35">
        <v>4</v>
      </c>
      <c r="J48" s="35">
        <v>51</v>
      </c>
      <c r="K48" s="35">
        <f>(I48-H48)^2/H48</f>
        <v>7.049913144929597</v>
      </c>
      <c r="L48" s="109">
        <v>0.0079269094914447</v>
      </c>
      <c r="M48" s="18" t="s">
        <v>97</v>
      </c>
      <c r="N48" s="16">
        <f t="shared" si="0"/>
        <v>0.8351730125263549</v>
      </c>
      <c r="O48" s="16">
        <v>2</v>
      </c>
      <c r="P48" s="16">
        <v>37</v>
      </c>
      <c r="Q48" s="16">
        <f t="shared" si="1"/>
        <v>1.6245998019531451</v>
      </c>
      <c r="R48" s="107">
        <v>0.202451601819563</v>
      </c>
    </row>
    <row r="49" spans="1:18" ht="12.75">
      <c r="A49" s="77"/>
      <c r="B49" s="78"/>
      <c r="C49" s="78"/>
      <c r="D49" s="78"/>
      <c r="E49" s="78"/>
      <c r="F49" s="108"/>
      <c r="G49" s="77"/>
      <c r="H49" s="78"/>
      <c r="I49" s="78"/>
      <c r="J49" s="78"/>
      <c r="K49" s="78"/>
      <c r="L49" s="108"/>
      <c r="M49" s="90" t="s">
        <v>96</v>
      </c>
      <c r="N49" s="91">
        <f t="shared" si="0"/>
        <v>1.1286121790896688</v>
      </c>
      <c r="O49" s="91">
        <v>4</v>
      </c>
      <c r="P49" s="91">
        <v>50</v>
      </c>
      <c r="Q49" s="91">
        <f t="shared" si="1"/>
        <v>7.305315475792966</v>
      </c>
      <c r="R49" s="110">
        <v>0.006875092521532067</v>
      </c>
    </row>
    <row r="50" spans="1:18" ht="22.5">
      <c r="A50" s="74" t="s">
        <v>208</v>
      </c>
      <c r="B50" s="75">
        <f>(182/8063)*D50</f>
        <v>165.97370705692668</v>
      </c>
      <c r="C50" s="75">
        <v>166</v>
      </c>
      <c r="D50" s="75">
        <v>7353</v>
      </c>
      <c r="E50" s="75">
        <f>(C50-B50)^2/B50</f>
        <v>4.165231154471238E-06</v>
      </c>
      <c r="F50" s="106">
        <v>0.9983716068985469</v>
      </c>
      <c r="G50" s="74" t="s">
        <v>48</v>
      </c>
      <c r="H50" s="75">
        <f>(182/8063)*J50</f>
        <v>153.92012898424903</v>
      </c>
      <c r="I50" s="75">
        <v>159</v>
      </c>
      <c r="J50" s="75">
        <v>6819</v>
      </c>
      <c r="K50" s="75">
        <f>(I50-H50)^2/H50</f>
        <v>0.16765246824414665</v>
      </c>
      <c r="L50" s="106">
        <v>0.6822066165963525</v>
      </c>
      <c r="M50" s="86" t="s">
        <v>49</v>
      </c>
      <c r="N50" s="75">
        <f t="shared" si="0"/>
        <v>115.45702592087312</v>
      </c>
      <c r="O50" s="75">
        <v>117</v>
      </c>
      <c r="P50" s="75">
        <v>5115</v>
      </c>
      <c r="Q50" s="75">
        <f t="shared" si="1"/>
        <v>0.020620390919207168</v>
      </c>
      <c r="R50" s="106">
        <v>0.8858179052205593</v>
      </c>
    </row>
    <row r="51" spans="1:18" ht="22.5">
      <c r="A51" s="80"/>
      <c r="B51" s="16"/>
      <c r="C51" s="16"/>
      <c r="D51" s="16"/>
      <c r="E51" s="16"/>
      <c r="F51" s="107"/>
      <c r="G51" s="80"/>
      <c r="H51" s="16"/>
      <c r="I51" s="16"/>
      <c r="J51" s="16"/>
      <c r="K51" s="16"/>
      <c r="L51" s="107"/>
      <c r="M51" s="18" t="s">
        <v>38</v>
      </c>
      <c r="N51" s="16">
        <f t="shared" si="0"/>
        <v>33.61007069329034</v>
      </c>
      <c r="O51" s="16">
        <v>37</v>
      </c>
      <c r="P51" s="16">
        <v>1489</v>
      </c>
      <c r="Q51" s="16">
        <f t="shared" si="1"/>
        <v>0.34191004265823044</v>
      </c>
      <c r="R51" s="107">
        <v>0.5587287783859445</v>
      </c>
    </row>
    <row r="52" spans="1:18" ht="12.75">
      <c r="A52" s="80"/>
      <c r="B52" s="16"/>
      <c r="C52" s="16"/>
      <c r="D52" s="16"/>
      <c r="E52" s="16"/>
      <c r="F52" s="107"/>
      <c r="G52" s="80"/>
      <c r="H52" s="16"/>
      <c r="I52" s="16"/>
      <c r="J52" s="16"/>
      <c r="K52" s="16"/>
      <c r="L52" s="107"/>
      <c r="M52" s="18" t="s">
        <v>54</v>
      </c>
      <c r="N52" s="16">
        <f t="shared" si="0"/>
        <v>3.882425896068461</v>
      </c>
      <c r="O52" s="16">
        <v>5</v>
      </c>
      <c r="P52" s="16">
        <v>172</v>
      </c>
      <c r="Q52" s="16">
        <f t="shared" si="1"/>
        <v>0.3216988324344206</v>
      </c>
      <c r="R52" s="107">
        <v>0.5705884933742803</v>
      </c>
    </row>
    <row r="53" spans="1:18" ht="12.75">
      <c r="A53" s="80"/>
      <c r="B53" s="16"/>
      <c r="C53" s="16"/>
      <c r="D53" s="16"/>
      <c r="E53" s="16"/>
      <c r="F53" s="107"/>
      <c r="G53" s="80"/>
      <c r="H53" s="16"/>
      <c r="I53" s="16"/>
      <c r="J53" s="16"/>
      <c r="K53" s="16"/>
      <c r="L53" s="107"/>
      <c r="M53" s="18" t="s">
        <v>52</v>
      </c>
      <c r="N53" s="16">
        <f t="shared" si="0"/>
        <v>7.922857497209475</v>
      </c>
      <c r="O53" s="16">
        <v>13</v>
      </c>
      <c r="P53" s="16">
        <v>351</v>
      </c>
      <c r="Q53" s="16">
        <f t="shared" si="1"/>
        <v>3.2535453278973065</v>
      </c>
      <c r="R53" s="107">
        <v>0.0712691480947446</v>
      </c>
    </row>
    <row r="54" spans="1:18" ht="22.5">
      <c r="A54" s="80"/>
      <c r="B54" s="16"/>
      <c r="C54" s="16"/>
      <c r="D54" s="16"/>
      <c r="E54" s="16"/>
      <c r="F54" s="107"/>
      <c r="G54" s="80"/>
      <c r="H54" s="16"/>
      <c r="I54" s="16"/>
      <c r="J54" s="16"/>
      <c r="K54" s="16"/>
      <c r="L54" s="107"/>
      <c r="M54" s="18" t="s">
        <v>50</v>
      </c>
      <c r="N54" s="16">
        <f t="shared" si="0"/>
        <v>36.205878705196575</v>
      </c>
      <c r="O54" s="16">
        <v>42</v>
      </c>
      <c r="P54" s="16">
        <v>1604</v>
      </c>
      <c r="Q54" s="16">
        <f t="shared" si="1"/>
        <v>0.9272483579876767</v>
      </c>
      <c r="R54" s="107">
        <v>0.33557895974835306</v>
      </c>
    </row>
    <row r="55" spans="1:18" ht="12.75">
      <c r="A55" s="80"/>
      <c r="B55" s="16"/>
      <c r="C55" s="16"/>
      <c r="D55" s="16"/>
      <c r="E55" s="16"/>
      <c r="F55" s="107"/>
      <c r="G55" s="80"/>
      <c r="H55" s="16"/>
      <c r="I55" s="16"/>
      <c r="J55" s="16"/>
      <c r="K55" s="16"/>
      <c r="L55" s="107"/>
      <c r="M55" s="18" t="s">
        <v>53</v>
      </c>
      <c r="N55" s="16">
        <f t="shared" si="0"/>
        <v>6.997395510355947</v>
      </c>
      <c r="O55" s="16">
        <v>6</v>
      </c>
      <c r="P55" s="16">
        <v>310</v>
      </c>
      <c r="Q55" s="16">
        <f t="shared" si="1"/>
        <v>0.14216686803053039</v>
      </c>
      <c r="R55" s="107">
        <v>0.7061362846132215</v>
      </c>
    </row>
    <row r="56" spans="1:18" ht="12.75">
      <c r="A56" s="80"/>
      <c r="B56" s="16"/>
      <c r="C56" s="16"/>
      <c r="D56" s="16"/>
      <c r="E56" s="16"/>
      <c r="F56" s="107"/>
      <c r="G56" s="80"/>
      <c r="H56" s="16"/>
      <c r="I56" s="16"/>
      <c r="J56" s="16"/>
      <c r="K56" s="16"/>
      <c r="L56" s="107"/>
      <c r="M56" s="18" t="s">
        <v>57</v>
      </c>
      <c r="N56" s="16">
        <f t="shared" si="0"/>
        <v>7.245690189755674</v>
      </c>
      <c r="O56" s="16">
        <v>11</v>
      </c>
      <c r="P56" s="16">
        <v>321</v>
      </c>
      <c r="Q56" s="16">
        <f t="shared" si="1"/>
        <v>1.9452725388707335</v>
      </c>
      <c r="R56" s="107">
        <v>0.16309719181580296</v>
      </c>
    </row>
    <row r="57" spans="1:18" ht="12.75">
      <c r="A57" s="80"/>
      <c r="B57" s="16"/>
      <c r="C57" s="16"/>
      <c r="D57" s="16"/>
      <c r="E57" s="16"/>
      <c r="F57" s="107"/>
      <c r="G57" s="80"/>
      <c r="H57" s="16"/>
      <c r="I57" s="16"/>
      <c r="J57" s="16"/>
      <c r="K57" s="16"/>
      <c r="L57" s="107"/>
      <c r="M57" s="18" t="s">
        <v>56</v>
      </c>
      <c r="N57" s="16">
        <f t="shared" si="0"/>
        <v>11.466699739551036</v>
      </c>
      <c r="O57" s="16">
        <v>7</v>
      </c>
      <c r="P57" s="16">
        <v>508</v>
      </c>
      <c r="Q57" s="16">
        <f t="shared" si="1"/>
        <v>1.7399432283457057</v>
      </c>
      <c r="R57" s="107">
        <v>0.18714602028929694</v>
      </c>
    </row>
    <row r="58" spans="1:18" ht="12.75">
      <c r="A58" s="80"/>
      <c r="B58" s="16"/>
      <c r="C58" s="16"/>
      <c r="D58" s="16"/>
      <c r="E58" s="16"/>
      <c r="F58" s="107"/>
      <c r="G58" s="80"/>
      <c r="H58" s="16"/>
      <c r="I58" s="16"/>
      <c r="J58" s="16"/>
      <c r="K58" s="16"/>
      <c r="L58" s="107"/>
      <c r="M58" s="18" t="s">
        <v>51</v>
      </c>
      <c r="N58" s="16">
        <f t="shared" si="0"/>
        <v>44.06101947166067</v>
      </c>
      <c r="O58" s="16">
        <v>45</v>
      </c>
      <c r="P58" s="16">
        <v>1952</v>
      </c>
      <c r="Q58" s="16">
        <f t="shared" si="1"/>
        <v>0.0200105318300111</v>
      </c>
      <c r="R58" s="107">
        <v>0.8875076733287564</v>
      </c>
    </row>
    <row r="59" spans="1:18" ht="22.5">
      <c r="A59" s="80"/>
      <c r="B59" s="16"/>
      <c r="C59" s="16"/>
      <c r="D59" s="16"/>
      <c r="E59" s="16"/>
      <c r="F59" s="107"/>
      <c r="G59" s="80" t="s">
        <v>40</v>
      </c>
      <c r="H59" s="16">
        <f>(182/8063)*J59</f>
        <v>35.75443383356071</v>
      </c>
      <c r="I59" s="16">
        <v>39</v>
      </c>
      <c r="J59" s="16">
        <v>1584</v>
      </c>
      <c r="K59" s="16">
        <f>(I59-H59)^2/H59</f>
        <v>0.2946124049892806</v>
      </c>
      <c r="L59" s="107">
        <v>0.5872798410288709</v>
      </c>
      <c r="M59" s="18" t="s">
        <v>41</v>
      </c>
      <c r="N59" s="16">
        <f t="shared" si="0"/>
        <v>5.462482946793997</v>
      </c>
      <c r="O59" s="16">
        <v>6</v>
      </c>
      <c r="P59" s="16">
        <v>242</v>
      </c>
      <c r="Q59" s="16">
        <f t="shared" si="1"/>
        <v>0.05289253720358782</v>
      </c>
      <c r="R59" s="107">
        <v>0.818104377092146</v>
      </c>
    </row>
    <row r="60" spans="1:18" ht="22.5">
      <c r="A60" s="80"/>
      <c r="B60" s="16"/>
      <c r="C60" s="16"/>
      <c r="D60" s="16"/>
      <c r="E60" s="16"/>
      <c r="F60" s="107"/>
      <c r="G60" s="80"/>
      <c r="H60" s="16"/>
      <c r="I60" s="16"/>
      <c r="J60" s="16"/>
      <c r="K60" s="16"/>
      <c r="L60" s="107"/>
      <c r="M60" s="18" t="s">
        <v>38</v>
      </c>
      <c r="N60" s="16">
        <f t="shared" si="0"/>
        <v>33.61007069329034</v>
      </c>
      <c r="O60" s="16">
        <v>37</v>
      </c>
      <c r="P60" s="16">
        <v>1489</v>
      </c>
      <c r="Q60" s="16">
        <f t="shared" si="1"/>
        <v>0.34191004265823044</v>
      </c>
      <c r="R60" s="107">
        <v>0.5587287783859445</v>
      </c>
    </row>
    <row r="61" spans="1:18" ht="22.5">
      <c r="A61" s="80"/>
      <c r="B61" s="16"/>
      <c r="C61" s="16"/>
      <c r="D61" s="16"/>
      <c r="E61" s="16"/>
      <c r="F61" s="107"/>
      <c r="G61" s="80"/>
      <c r="H61" s="16"/>
      <c r="I61" s="16"/>
      <c r="J61" s="16"/>
      <c r="K61" s="16"/>
      <c r="L61" s="107"/>
      <c r="M61" s="18" t="s">
        <v>34</v>
      </c>
      <c r="N61" s="16">
        <f t="shared" si="0"/>
        <v>6.997395510355947</v>
      </c>
      <c r="O61" s="16">
        <v>9</v>
      </c>
      <c r="P61" s="16">
        <v>310</v>
      </c>
      <c r="Q61" s="16">
        <f t="shared" si="1"/>
        <v>0.5731310651237598</v>
      </c>
      <c r="R61" s="107">
        <v>0.4490173902586986</v>
      </c>
    </row>
    <row r="62" spans="1:18" ht="22.5">
      <c r="A62" s="80"/>
      <c r="B62" s="16"/>
      <c r="C62" s="16"/>
      <c r="D62" s="16"/>
      <c r="E62" s="16"/>
      <c r="F62" s="107"/>
      <c r="G62" s="80"/>
      <c r="H62" s="16"/>
      <c r="I62" s="16"/>
      <c r="J62" s="16"/>
      <c r="K62" s="16"/>
      <c r="L62" s="107"/>
      <c r="M62" s="18" t="s">
        <v>43</v>
      </c>
      <c r="N62" s="16">
        <f t="shared" si="0"/>
        <v>2.7312414733969983</v>
      </c>
      <c r="O62" s="16">
        <v>4</v>
      </c>
      <c r="P62" s="16">
        <v>121</v>
      </c>
      <c r="Q62" s="16">
        <f t="shared" si="1"/>
        <v>0.5893833315388571</v>
      </c>
      <c r="R62" s="107">
        <v>0.4426576795205066</v>
      </c>
    </row>
    <row r="63" spans="1:18" ht="12.75">
      <c r="A63" s="80"/>
      <c r="B63" s="16"/>
      <c r="C63" s="16"/>
      <c r="D63" s="16"/>
      <c r="E63" s="16"/>
      <c r="F63" s="107"/>
      <c r="G63" s="80" t="s">
        <v>60</v>
      </c>
      <c r="H63" s="16">
        <f>(182/8063)*J63</f>
        <v>42.68411261317127</v>
      </c>
      <c r="I63" s="16">
        <v>47</v>
      </c>
      <c r="J63" s="16">
        <v>1891</v>
      </c>
      <c r="K63" s="16">
        <f>(I63-H63)^2/H63</f>
        <v>0.436389157356864</v>
      </c>
      <c r="L63" s="107">
        <v>0.5088704241637316</v>
      </c>
      <c r="M63" s="18" t="s">
        <v>61</v>
      </c>
      <c r="N63" s="16">
        <f t="shared" si="0"/>
        <v>12.64045640580429</v>
      </c>
      <c r="O63" s="16">
        <v>11</v>
      </c>
      <c r="P63" s="16">
        <v>560</v>
      </c>
      <c r="Q63" s="16">
        <f t="shared" si="1"/>
        <v>0.2128955737791732</v>
      </c>
      <c r="R63" s="107">
        <v>0.6445072876384956</v>
      </c>
    </row>
    <row r="64" spans="1:18" ht="12.75">
      <c r="A64" s="80"/>
      <c r="B64" s="16"/>
      <c r="C64" s="16"/>
      <c r="D64" s="16"/>
      <c r="E64" s="16"/>
      <c r="F64" s="107"/>
      <c r="G64" s="80"/>
      <c r="H64" s="16"/>
      <c r="I64" s="16"/>
      <c r="J64" s="16"/>
      <c r="K64" s="16"/>
      <c r="L64" s="107"/>
      <c r="M64" s="18" t="s">
        <v>63</v>
      </c>
      <c r="N64" s="16">
        <f t="shared" si="0"/>
        <v>8.48716358675431</v>
      </c>
      <c r="O64" s="16">
        <v>14</v>
      </c>
      <c r="P64" s="16">
        <v>376</v>
      </c>
      <c r="Q64" s="16">
        <f t="shared" si="1"/>
        <v>3.580862441091462</v>
      </c>
      <c r="R64" s="107">
        <v>0.05844879901788058</v>
      </c>
    </row>
    <row r="65" spans="1:18" ht="12.75">
      <c r="A65" s="80"/>
      <c r="B65" s="16"/>
      <c r="C65" s="16"/>
      <c r="D65" s="16"/>
      <c r="E65" s="16"/>
      <c r="F65" s="107"/>
      <c r="G65" s="80"/>
      <c r="H65" s="16"/>
      <c r="I65" s="16"/>
      <c r="J65" s="16"/>
      <c r="K65" s="16"/>
      <c r="L65" s="107"/>
      <c r="M65" s="18" t="s">
        <v>62</v>
      </c>
      <c r="N65" s="16">
        <f t="shared" si="0"/>
        <v>33.068336847327295</v>
      </c>
      <c r="O65" s="16">
        <v>37</v>
      </c>
      <c r="P65" s="16">
        <v>1465</v>
      </c>
      <c r="Q65" s="16">
        <f t="shared" si="1"/>
        <v>0.46745547613875976</v>
      </c>
      <c r="R65" s="107">
        <v>0.49416010344673056</v>
      </c>
    </row>
    <row r="66" spans="1:18" ht="22.5">
      <c r="A66" s="80"/>
      <c r="B66" s="16"/>
      <c r="C66" s="16"/>
      <c r="D66" s="16"/>
      <c r="E66" s="16"/>
      <c r="F66" s="107"/>
      <c r="G66" s="88" t="s">
        <v>64</v>
      </c>
      <c r="H66" s="35">
        <f>(182/8063)*J66</f>
        <v>14.671958328165694</v>
      </c>
      <c r="I66" s="35">
        <v>31</v>
      </c>
      <c r="J66" s="35">
        <v>650</v>
      </c>
      <c r="K66" s="35">
        <f>(I66-H66)^2/H66</f>
        <v>18.17105384803045</v>
      </c>
      <c r="L66" s="109">
        <v>2.019246612650072E-05</v>
      </c>
      <c r="M66" s="18" t="s">
        <v>69</v>
      </c>
      <c r="N66" s="16">
        <f t="shared" si="0"/>
        <v>2.8441026913059653</v>
      </c>
      <c r="O66" s="16">
        <v>6</v>
      </c>
      <c r="P66" s="16">
        <v>126</v>
      </c>
      <c r="Q66" s="16">
        <f t="shared" si="1"/>
        <v>3.50187349193391</v>
      </c>
      <c r="R66" s="107">
        <v>0.06129944646269814</v>
      </c>
    </row>
    <row r="67" spans="1:18" ht="12.75">
      <c r="A67" s="80"/>
      <c r="B67" s="16"/>
      <c r="C67" s="16"/>
      <c r="D67" s="16"/>
      <c r="E67" s="16"/>
      <c r="F67" s="107"/>
      <c r="G67" s="80"/>
      <c r="H67" s="16"/>
      <c r="I67" s="16"/>
      <c r="J67" s="16"/>
      <c r="K67" s="16"/>
      <c r="L67" s="107"/>
      <c r="M67" s="34" t="s">
        <v>157</v>
      </c>
      <c r="N67" s="35">
        <f t="shared" si="0"/>
        <v>4.446731985613295</v>
      </c>
      <c r="O67" s="35">
        <v>12</v>
      </c>
      <c r="P67" s="35">
        <v>197</v>
      </c>
      <c r="Q67" s="35">
        <f t="shared" si="1"/>
        <v>12.830064389250271</v>
      </c>
      <c r="R67" s="109">
        <v>0.0003410940172133836</v>
      </c>
    </row>
    <row r="68" spans="1:18" ht="12.75">
      <c r="A68" s="80"/>
      <c r="B68" s="16"/>
      <c r="C68" s="16"/>
      <c r="D68" s="16"/>
      <c r="E68" s="16"/>
      <c r="F68" s="107"/>
      <c r="G68" s="80"/>
      <c r="H68" s="16"/>
      <c r="I68" s="16"/>
      <c r="J68" s="16"/>
      <c r="K68" s="16"/>
      <c r="L68" s="107"/>
      <c r="M68" s="34" t="s">
        <v>65</v>
      </c>
      <c r="N68" s="35">
        <f t="shared" si="0"/>
        <v>9.818925958080118</v>
      </c>
      <c r="O68" s="35">
        <v>21</v>
      </c>
      <c r="P68" s="35">
        <v>435</v>
      </c>
      <c r="Q68" s="35">
        <f t="shared" si="1"/>
        <v>12.732188557549616</v>
      </c>
      <c r="R68" s="109">
        <v>0.000359415706807642</v>
      </c>
    </row>
    <row r="69" spans="1:18" ht="12.75">
      <c r="A69" s="80"/>
      <c r="B69" s="16"/>
      <c r="C69" s="16"/>
      <c r="D69" s="16"/>
      <c r="E69" s="16"/>
      <c r="F69" s="107"/>
      <c r="G69" s="80"/>
      <c r="H69" s="16"/>
      <c r="I69" s="16"/>
      <c r="J69" s="16"/>
      <c r="K69" s="16"/>
      <c r="L69" s="107"/>
      <c r="M69" s="18" t="s">
        <v>279</v>
      </c>
      <c r="N69" s="16">
        <f aca="true" t="shared" si="2" ref="N69:N132">(182/8063)*P69</f>
        <v>1.0608954483442887</v>
      </c>
      <c r="O69" s="16">
        <v>2</v>
      </c>
      <c r="P69" s="16">
        <v>47</v>
      </c>
      <c r="Q69" s="16">
        <f aca="true" t="shared" si="3" ref="Q69:Q132">(O69-N69)^2/N69</f>
        <v>0.8312952612972933</v>
      </c>
      <c r="R69" s="107">
        <v>0.36189825802186837</v>
      </c>
    </row>
    <row r="70" spans="1:18" ht="12.75">
      <c r="A70" s="80"/>
      <c r="B70" s="16"/>
      <c r="C70" s="16"/>
      <c r="D70" s="16"/>
      <c r="E70" s="16"/>
      <c r="F70" s="107"/>
      <c r="G70" s="80"/>
      <c r="H70" s="16"/>
      <c r="I70" s="16"/>
      <c r="J70" s="16"/>
      <c r="K70" s="16"/>
      <c r="L70" s="107"/>
      <c r="M70" s="18" t="s">
        <v>66</v>
      </c>
      <c r="N70" s="16">
        <f t="shared" si="2"/>
        <v>0.6997395510355947</v>
      </c>
      <c r="O70" s="16">
        <v>2</v>
      </c>
      <c r="P70" s="16">
        <v>31</v>
      </c>
      <c r="Q70" s="16">
        <f t="shared" si="3"/>
        <v>2.416152170674021</v>
      </c>
      <c r="R70" s="107">
        <v>0.12008958450296348</v>
      </c>
    </row>
    <row r="71" spans="1:18" ht="12.75">
      <c r="A71" s="80"/>
      <c r="B71" s="16"/>
      <c r="C71" s="16"/>
      <c r="D71" s="16"/>
      <c r="E71" s="16"/>
      <c r="F71" s="107"/>
      <c r="G71" s="80"/>
      <c r="H71" s="16"/>
      <c r="I71" s="16"/>
      <c r="J71" s="16"/>
      <c r="K71" s="16"/>
      <c r="L71" s="107"/>
      <c r="M71" s="18" t="s">
        <v>67</v>
      </c>
      <c r="N71" s="16">
        <f t="shared" si="2"/>
        <v>2.640952499069825</v>
      </c>
      <c r="O71" s="16">
        <v>3</v>
      </c>
      <c r="P71" s="16">
        <v>117</v>
      </c>
      <c r="Q71" s="16">
        <f t="shared" si="3"/>
        <v>0.0488138684696561</v>
      </c>
      <c r="R71" s="107">
        <v>0.8251402362019364</v>
      </c>
    </row>
    <row r="72" spans="1:18" ht="12.75">
      <c r="A72" s="80"/>
      <c r="B72" s="16"/>
      <c r="C72" s="16"/>
      <c r="D72" s="16"/>
      <c r="E72" s="16"/>
      <c r="F72" s="107"/>
      <c r="G72" s="80"/>
      <c r="H72" s="16"/>
      <c r="I72" s="16"/>
      <c r="J72" s="16"/>
      <c r="K72" s="16"/>
      <c r="L72" s="107"/>
      <c r="M72" s="34" t="s">
        <v>70</v>
      </c>
      <c r="N72" s="35">
        <f t="shared" si="2"/>
        <v>5.55277192112117</v>
      </c>
      <c r="O72" s="35">
        <v>11</v>
      </c>
      <c r="P72" s="35">
        <v>246</v>
      </c>
      <c r="Q72" s="35">
        <f t="shared" si="3"/>
        <v>5.343690352283506</v>
      </c>
      <c r="R72" s="109">
        <v>0.020797400808887145</v>
      </c>
    </row>
    <row r="73" spans="1:18" ht="12.75">
      <c r="A73" s="77"/>
      <c r="B73" s="78"/>
      <c r="C73" s="78"/>
      <c r="D73" s="78"/>
      <c r="E73" s="78"/>
      <c r="F73" s="108"/>
      <c r="G73" s="77"/>
      <c r="H73" s="78"/>
      <c r="I73" s="78"/>
      <c r="J73" s="78"/>
      <c r="K73" s="78"/>
      <c r="L73" s="108"/>
      <c r="M73" s="90" t="s">
        <v>158</v>
      </c>
      <c r="N73" s="91">
        <f t="shared" si="2"/>
        <v>0.4740171152176609</v>
      </c>
      <c r="O73" s="91">
        <v>2</v>
      </c>
      <c r="P73" s="91">
        <v>21</v>
      </c>
      <c r="Q73" s="91">
        <f t="shared" si="3"/>
        <v>4.9125309823029575</v>
      </c>
      <c r="R73" s="110">
        <v>0.02666254491377784</v>
      </c>
    </row>
    <row r="74" spans="1:18" ht="22.5">
      <c r="A74" s="111" t="s">
        <v>139</v>
      </c>
      <c r="B74" s="112">
        <f>(182/8063)*D74</f>
        <v>0.9480342304353218</v>
      </c>
      <c r="C74" s="112">
        <v>2</v>
      </c>
      <c r="D74" s="112">
        <v>42</v>
      </c>
      <c r="E74" s="112">
        <f>(C74-B74)^2/B74</f>
        <v>1.16729116397797</v>
      </c>
      <c r="F74" s="113">
        <v>0.2799585332250819</v>
      </c>
      <c r="G74" s="111" t="s">
        <v>138</v>
      </c>
      <c r="H74" s="112">
        <f>(182/8063)*J74</f>
        <v>0.9480342304353218</v>
      </c>
      <c r="I74" s="112">
        <v>2</v>
      </c>
      <c r="J74" s="112">
        <v>42</v>
      </c>
      <c r="K74" s="112">
        <f>(I74-H74)^2/H74</f>
        <v>1.16729116397797</v>
      </c>
      <c r="L74" s="113">
        <v>0.2799585332250819</v>
      </c>
      <c r="M74" s="114" t="s">
        <v>169</v>
      </c>
      <c r="N74" s="112">
        <f t="shared" si="2"/>
        <v>0</v>
      </c>
      <c r="O74" s="112"/>
      <c r="P74" s="112"/>
      <c r="Q74" s="112" t="e">
        <f t="shared" si="3"/>
        <v>#DIV/0!</v>
      </c>
      <c r="R74" s="113"/>
    </row>
    <row r="75" spans="1:18" ht="22.5">
      <c r="A75" s="85" t="s">
        <v>98</v>
      </c>
      <c r="B75" s="76">
        <f>(182/8063)*D75</f>
        <v>41.66836165199057</v>
      </c>
      <c r="C75" s="76">
        <v>58</v>
      </c>
      <c r="D75" s="76">
        <v>1846</v>
      </c>
      <c r="E75" s="76">
        <f>(C75-B75)^2/B75</f>
        <v>6.401077473547134</v>
      </c>
      <c r="F75" s="115">
        <v>0.011405112510028403</v>
      </c>
      <c r="G75" s="85" t="s">
        <v>64</v>
      </c>
      <c r="H75" s="76">
        <f>(182/8063)*J75</f>
        <v>14.671958328165694</v>
      </c>
      <c r="I75" s="76">
        <v>31</v>
      </c>
      <c r="J75" s="76">
        <v>650</v>
      </c>
      <c r="K75" s="76">
        <f>(I75-H75)^2/H75</f>
        <v>18.17105384803045</v>
      </c>
      <c r="L75" s="115">
        <v>2.019246612650072E-05</v>
      </c>
      <c r="M75" s="86" t="s">
        <v>69</v>
      </c>
      <c r="N75" s="75">
        <f t="shared" si="2"/>
        <v>2.8441026913059653</v>
      </c>
      <c r="O75" s="75">
        <v>6</v>
      </c>
      <c r="P75" s="75">
        <v>126</v>
      </c>
      <c r="Q75" s="75">
        <f t="shared" si="3"/>
        <v>3.50187349193391</v>
      </c>
      <c r="R75" s="106">
        <v>0.06129944646269814</v>
      </c>
    </row>
    <row r="76" spans="1:18" ht="12.75">
      <c r="A76" s="80"/>
      <c r="B76" s="16"/>
      <c r="C76" s="16"/>
      <c r="D76" s="16"/>
      <c r="E76" s="16"/>
      <c r="F76" s="107"/>
      <c r="G76" s="80"/>
      <c r="H76" s="16"/>
      <c r="I76" s="16"/>
      <c r="J76" s="16"/>
      <c r="K76" s="16"/>
      <c r="L76" s="107"/>
      <c r="M76" s="34" t="s">
        <v>157</v>
      </c>
      <c r="N76" s="35">
        <f t="shared" si="2"/>
        <v>4.446731985613295</v>
      </c>
      <c r="O76" s="35">
        <v>12</v>
      </c>
      <c r="P76" s="35">
        <v>197</v>
      </c>
      <c r="Q76" s="35">
        <f t="shared" si="3"/>
        <v>12.830064389250271</v>
      </c>
      <c r="R76" s="109">
        <v>0.0003410940172133836</v>
      </c>
    </row>
    <row r="77" spans="1:18" ht="12.75">
      <c r="A77" s="80"/>
      <c r="B77" s="16"/>
      <c r="C77" s="16"/>
      <c r="D77" s="16"/>
      <c r="E77" s="16"/>
      <c r="F77" s="107"/>
      <c r="G77" s="80"/>
      <c r="H77" s="16"/>
      <c r="I77" s="16"/>
      <c r="J77" s="16"/>
      <c r="K77" s="16"/>
      <c r="L77" s="107"/>
      <c r="M77" s="34" t="s">
        <v>65</v>
      </c>
      <c r="N77" s="35">
        <f t="shared" si="2"/>
        <v>9.818925958080118</v>
      </c>
      <c r="O77" s="35">
        <v>21</v>
      </c>
      <c r="P77" s="35">
        <v>435</v>
      </c>
      <c r="Q77" s="35">
        <f t="shared" si="3"/>
        <v>12.732188557549616</v>
      </c>
      <c r="R77" s="109">
        <v>0.000359415706807642</v>
      </c>
    </row>
    <row r="78" spans="1:18" ht="12.75">
      <c r="A78" s="80"/>
      <c r="B78" s="16"/>
      <c r="C78" s="16"/>
      <c r="D78" s="16"/>
      <c r="E78" s="16"/>
      <c r="F78" s="107"/>
      <c r="G78" s="80"/>
      <c r="H78" s="16"/>
      <c r="I78" s="16"/>
      <c r="J78" s="16"/>
      <c r="K78" s="16"/>
      <c r="L78" s="107"/>
      <c r="M78" s="18" t="s">
        <v>279</v>
      </c>
      <c r="N78" s="16">
        <f t="shared" si="2"/>
        <v>1.0608954483442887</v>
      </c>
      <c r="O78" s="16">
        <v>2</v>
      </c>
      <c r="P78" s="16">
        <v>47</v>
      </c>
      <c r="Q78" s="16">
        <f t="shared" si="3"/>
        <v>0.8312952612972933</v>
      </c>
      <c r="R78" s="107">
        <v>0.36189825802186837</v>
      </c>
    </row>
    <row r="79" spans="1:18" ht="12.75">
      <c r="A79" s="80"/>
      <c r="B79" s="16"/>
      <c r="C79" s="16"/>
      <c r="D79" s="16"/>
      <c r="E79" s="16"/>
      <c r="F79" s="107"/>
      <c r="G79" s="80"/>
      <c r="H79" s="16"/>
      <c r="I79" s="16"/>
      <c r="J79" s="16"/>
      <c r="K79" s="16"/>
      <c r="L79" s="107"/>
      <c r="M79" s="18" t="s">
        <v>66</v>
      </c>
      <c r="N79" s="16">
        <f t="shared" si="2"/>
        <v>0.6997395510355947</v>
      </c>
      <c r="O79" s="16">
        <v>2</v>
      </c>
      <c r="P79" s="16">
        <v>31</v>
      </c>
      <c r="Q79" s="16">
        <f t="shared" si="3"/>
        <v>2.416152170674021</v>
      </c>
      <c r="R79" s="107">
        <v>0.12008958450296348</v>
      </c>
    </row>
    <row r="80" spans="1:18" ht="12.75">
      <c r="A80" s="80"/>
      <c r="B80" s="16"/>
      <c r="C80" s="16"/>
      <c r="D80" s="16"/>
      <c r="E80" s="16"/>
      <c r="F80" s="107"/>
      <c r="G80" s="80"/>
      <c r="H80" s="16"/>
      <c r="I80" s="16"/>
      <c r="J80" s="16"/>
      <c r="K80" s="16"/>
      <c r="L80" s="107"/>
      <c r="M80" s="18" t="s">
        <v>67</v>
      </c>
      <c r="N80" s="16">
        <f t="shared" si="2"/>
        <v>2.640952499069825</v>
      </c>
      <c r="O80" s="16">
        <v>3</v>
      </c>
      <c r="P80" s="16">
        <v>117</v>
      </c>
      <c r="Q80" s="16">
        <f t="shared" si="3"/>
        <v>0.0488138684696561</v>
      </c>
      <c r="R80" s="107">
        <v>0.8251402362019364</v>
      </c>
    </row>
    <row r="81" spans="1:18" ht="12.75">
      <c r="A81" s="80"/>
      <c r="B81" s="16"/>
      <c r="C81" s="16"/>
      <c r="D81" s="16"/>
      <c r="E81" s="16"/>
      <c r="F81" s="107"/>
      <c r="G81" s="80"/>
      <c r="H81" s="16"/>
      <c r="I81" s="16"/>
      <c r="J81" s="16"/>
      <c r="K81" s="16"/>
      <c r="L81" s="107"/>
      <c r="M81" s="34" t="s">
        <v>70</v>
      </c>
      <c r="N81" s="35">
        <f t="shared" si="2"/>
        <v>5.55277192112117</v>
      </c>
      <c r="O81" s="35">
        <v>11</v>
      </c>
      <c r="P81" s="35">
        <v>246</v>
      </c>
      <c r="Q81" s="35">
        <f t="shared" si="3"/>
        <v>5.343690352283506</v>
      </c>
      <c r="R81" s="109">
        <v>0.020797400808887145</v>
      </c>
    </row>
    <row r="82" spans="1:18" ht="12.75">
      <c r="A82" s="80"/>
      <c r="B82" s="16"/>
      <c r="C82" s="16"/>
      <c r="D82" s="16"/>
      <c r="E82" s="16"/>
      <c r="F82" s="107"/>
      <c r="G82" s="80"/>
      <c r="H82" s="16"/>
      <c r="I82" s="16"/>
      <c r="J82" s="16"/>
      <c r="K82" s="16"/>
      <c r="L82" s="107"/>
      <c r="M82" s="34" t="s">
        <v>158</v>
      </c>
      <c r="N82" s="35">
        <f t="shared" si="2"/>
        <v>0.4740171152176609</v>
      </c>
      <c r="O82" s="35">
        <v>2</v>
      </c>
      <c r="P82" s="35">
        <v>21</v>
      </c>
      <c r="Q82" s="35">
        <f t="shared" si="3"/>
        <v>4.9125309823029575</v>
      </c>
      <c r="R82" s="109">
        <v>0.02666254491377784</v>
      </c>
    </row>
    <row r="83" spans="1:18" ht="22.5">
      <c r="A83" s="80"/>
      <c r="B83" s="16"/>
      <c r="C83" s="16"/>
      <c r="D83" s="16"/>
      <c r="E83" s="16"/>
      <c r="F83" s="107"/>
      <c r="G83" s="88" t="s">
        <v>99</v>
      </c>
      <c r="H83" s="35">
        <f>(182/8063)*J83</f>
        <v>17.538633263053452</v>
      </c>
      <c r="I83" s="35">
        <v>30</v>
      </c>
      <c r="J83" s="35">
        <v>777</v>
      </c>
      <c r="K83" s="35">
        <f>(I83-H83)^2/H83</f>
        <v>8.853920292626203</v>
      </c>
      <c r="L83" s="109">
        <v>0.0029246006585599282</v>
      </c>
      <c r="M83" s="34" t="s">
        <v>100</v>
      </c>
      <c r="N83" s="35">
        <f t="shared" si="2"/>
        <v>2.889247178469552</v>
      </c>
      <c r="O83" s="35">
        <v>8</v>
      </c>
      <c r="P83" s="35">
        <v>128</v>
      </c>
      <c r="Q83" s="35">
        <f t="shared" si="3"/>
        <v>9.040346079568454</v>
      </c>
      <c r="R83" s="109">
        <v>0.0026408564127350376</v>
      </c>
    </row>
    <row r="84" spans="1:18" ht="22.5">
      <c r="A84" s="80"/>
      <c r="B84" s="16"/>
      <c r="C84" s="16"/>
      <c r="D84" s="16"/>
      <c r="E84" s="16"/>
      <c r="F84" s="107"/>
      <c r="G84" s="80"/>
      <c r="H84" s="16"/>
      <c r="I84" s="16"/>
      <c r="J84" s="16"/>
      <c r="K84" s="16"/>
      <c r="L84" s="107"/>
      <c r="M84" s="34" t="s">
        <v>101</v>
      </c>
      <c r="N84" s="35">
        <f t="shared" si="2"/>
        <v>14.355946918020587</v>
      </c>
      <c r="O84" s="35">
        <v>26</v>
      </c>
      <c r="P84" s="35">
        <v>636</v>
      </c>
      <c r="Q84" s="35">
        <f t="shared" si="3"/>
        <v>9.444446468784292</v>
      </c>
      <c r="R84" s="109">
        <v>0.0021178940861283913</v>
      </c>
    </row>
    <row r="85" spans="1:18" ht="33.75">
      <c r="A85" s="80"/>
      <c r="B85" s="16"/>
      <c r="C85" s="16"/>
      <c r="D85" s="16"/>
      <c r="E85" s="16"/>
      <c r="F85" s="107"/>
      <c r="G85" s="80"/>
      <c r="H85" s="16"/>
      <c r="I85" s="16"/>
      <c r="J85" s="16"/>
      <c r="K85" s="16"/>
      <c r="L85" s="107"/>
      <c r="M85" s="18" t="s">
        <v>175</v>
      </c>
      <c r="N85" s="16">
        <f t="shared" si="2"/>
        <v>3.0246806399603123</v>
      </c>
      <c r="O85" s="16">
        <v>6</v>
      </c>
      <c r="P85" s="16">
        <v>134</v>
      </c>
      <c r="Q85" s="16">
        <f t="shared" si="3"/>
        <v>2.9267636315955436</v>
      </c>
      <c r="R85" s="107">
        <v>0.0871219799652243</v>
      </c>
    </row>
    <row r="86" spans="1:18" ht="12.75">
      <c r="A86" s="80"/>
      <c r="B86" s="16"/>
      <c r="C86" s="16"/>
      <c r="D86" s="16"/>
      <c r="E86" s="16"/>
      <c r="F86" s="107"/>
      <c r="G86" s="88" t="s">
        <v>114</v>
      </c>
      <c r="H86" s="35">
        <f>(182/8063)*J86</f>
        <v>2.2120798710157508</v>
      </c>
      <c r="I86" s="35">
        <v>6</v>
      </c>
      <c r="J86" s="35">
        <v>98</v>
      </c>
      <c r="K86" s="35">
        <f>(I86-H86)^2/H86</f>
        <v>6.486356614680251</v>
      </c>
      <c r="L86" s="109">
        <v>0.010870554596992599</v>
      </c>
      <c r="M86" s="18" t="s">
        <v>115</v>
      </c>
      <c r="N86" s="16">
        <f t="shared" si="2"/>
        <v>1.8283517301252634</v>
      </c>
      <c r="O86" s="16">
        <v>4</v>
      </c>
      <c r="P86" s="16">
        <v>81</v>
      </c>
      <c r="Q86" s="16">
        <f t="shared" si="3"/>
        <v>2.5794031478433483</v>
      </c>
      <c r="R86" s="107">
        <v>0.10826247678912948</v>
      </c>
    </row>
    <row r="87" spans="1:18" ht="22.5">
      <c r="A87" s="80"/>
      <c r="B87" s="16"/>
      <c r="C87" s="16"/>
      <c r="D87" s="16"/>
      <c r="E87" s="16"/>
      <c r="F87" s="107"/>
      <c r="G87" s="80"/>
      <c r="H87" s="16"/>
      <c r="I87" s="16"/>
      <c r="J87" s="16"/>
      <c r="K87" s="16"/>
      <c r="L87" s="107"/>
      <c r="M87" s="34" t="s">
        <v>179</v>
      </c>
      <c r="N87" s="35">
        <f t="shared" si="2"/>
        <v>0.4740171152176609</v>
      </c>
      <c r="O87" s="35">
        <v>2</v>
      </c>
      <c r="P87" s="35">
        <v>21</v>
      </c>
      <c r="Q87" s="35">
        <f t="shared" si="3"/>
        <v>4.9125309823029575</v>
      </c>
      <c r="R87" s="109">
        <v>0.02666254491377784</v>
      </c>
    </row>
    <row r="88" spans="1:18" ht="12.75">
      <c r="A88" s="80"/>
      <c r="B88" s="16"/>
      <c r="C88" s="16"/>
      <c r="D88" s="16"/>
      <c r="E88" s="16"/>
      <c r="F88" s="107"/>
      <c r="G88" s="88" t="s">
        <v>103</v>
      </c>
      <c r="H88" s="35">
        <f>(182/8063)*J88</f>
        <v>17.78692794245318</v>
      </c>
      <c r="I88" s="35">
        <v>29</v>
      </c>
      <c r="J88" s="35">
        <v>788</v>
      </c>
      <c r="K88" s="35">
        <f>(I88-H88)^2/H88</f>
        <v>7.0688420942911945</v>
      </c>
      <c r="L88" s="109">
        <v>0.007843593</v>
      </c>
      <c r="M88" s="18" t="s">
        <v>104</v>
      </c>
      <c r="N88" s="16">
        <f t="shared" si="2"/>
        <v>5.033610318739923</v>
      </c>
      <c r="O88" s="16">
        <v>9</v>
      </c>
      <c r="P88" s="16">
        <v>223</v>
      </c>
      <c r="Q88" s="16">
        <f t="shared" si="3"/>
        <v>3.1254400137086322</v>
      </c>
      <c r="R88" s="107">
        <v>0.07707906024454492</v>
      </c>
    </row>
    <row r="89" spans="1:18" ht="12.75">
      <c r="A89" s="80"/>
      <c r="B89" s="16"/>
      <c r="C89" s="16"/>
      <c r="D89" s="16"/>
      <c r="E89" s="16"/>
      <c r="F89" s="107"/>
      <c r="G89" s="80"/>
      <c r="H89" s="16"/>
      <c r="I89" s="16"/>
      <c r="J89" s="16"/>
      <c r="K89" s="16"/>
      <c r="L89" s="107"/>
      <c r="M89" s="34" t="s">
        <v>105</v>
      </c>
      <c r="N89" s="35">
        <f t="shared" si="2"/>
        <v>10.9023936500062</v>
      </c>
      <c r="O89" s="35">
        <v>21</v>
      </c>
      <c r="P89" s="35">
        <v>483</v>
      </c>
      <c r="Q89" s="35">
        <f t="shared" si="3"/>
        <v>9.352226425925936</v>
      </c>
      <c r="R89" s="109">
        <v>0.0022271475033988075</v>
      </c>
    </row>
    <row r="90" spans="1:18" ht="12.75">
      <c r="A90" s="80"/>
      <c r="B90" s="16"/>
      <c r="C90" s="16"/>
      <c r="D90" s="16"/>
      <c r="E90" s="16"/>
      <c r="F90" s="107"/>
      <c r="G90" s="80"/>
      <c r="H90" s="16"/>
      <c r="I90" s="16"/>
      <c r="J90" s="16"/>
      <c r="K90" s="16"/>
      <c r="L90" s="107"/>
      <c r="M90" s="34" t="s">
        <v>106</v>
      </c>
      <c r="N90" s="35">
        <f t="shared" si="2"/>
        <v>2.9795361527967255</v>
      </c>
      <c r="O90" s="35">
        <v>8</v>
      </c>
      <c r="P90" s="35">
        <v>132</v>
      </c>
      <c r="Q90" s="35">
        <f t="shared" si="3"/>
        <v>8.459389632650206</v>
      </c>
      <c r="R90" s="109">
        <v>0.003631637056805803</v>
      </c>
    </row>
    <row r="91" spans="1:18" ht="12.75">
      <c r="A91" s="80"/>
      <c r="B91" s="16"/>
      <c r="C91" s="16"/>
      <c r="D91" s="16"/>
      <c r="E91" s="16"/>
      <c r="F91" s="107"/>
      <c r="G91" s="80"/>
      <c r="H91" s="16"/>
      <c r="I91" s="16"/>
      <c r="J91" s="16"/>
      <c r="K91" s="16"/>
      <c r="L91" s="107"/>
      <c r="M91" s="34" t="s">
        <v>107</v>
      </c>
      <c r="N91" s="35">
        <f t="shared" si="2"/>
        <v>3.182686345032866</v>
      </c>
      <c r="O91" s="35">
        <v>7</v>
      </c>
      <c r="P91" s="35">
        <v>141</v>
      </c>
      <c r="Q91" s="35">
        <f t="shared" si="3"/>
        <v>4.578485581257635</v>
      </c>
      <c r="R91" s="109">
        <v>0.03237581638678888</v>
      </c>
    </row>
    <row r="92" spans="1:18" ht="12.75">
      <c r="A92" s="80"/>
      <c r="B92" s="16"/>
      <c r="C92" s="16"/>
      <c r="D92" s="16"/>
      <c r="E92" s="16"/>
      <c r="F92" s="107"/>
      <c r="G92" s="80"/>
      <c r="H92" s="16"/>
      <c r="I92" s="16"/>
      <c r="J92" s="16"/>
      <c r="K92" s="16"/>
      <c r="L92" s="107"/>
      <c r="M92" s="18" t="s">
        <v>183</v>
      </c>
      <c r="N92" s="16">
        <f t="shared" si="2"/>
        <v>1.6929182686345032</v>
      </c>
      <c r="O92" s="16">
        <v>2</v>
      </c>
      <c r="P92" s="16">
        <v>75</v>
      </c>
      <c r="Q92" s="16">
        <f t="shared" si="3"/>
        <v>0.055702151418386095</v>
      </c>
      <c r="R92" s="107">
        <v>0.8134225581783064</v>
      </c>
    </row>
    <row r="93" spans="1:18" ht="22.5">
      <c r="A93" s="80"/>
      <c r="B93" s="16"/>
      <c r="C93" s="16"/>
      <c r="D93" s="16"/>
      <c r="E93" s="16"/>
      <c r="F93" s="107"/>
      <c r="G93" s="80"/>
      <c r="H93" s="16"/>
      <c r="I93" s="16"/>
      <c r="J93" s="16"/>
      <c r="K93" s="16"/>
      <c r="L93" s="107"/>
      <c r="M93" s="18" t="s">
        <v>108</v>
      </c>
      <c r="N93" s="16">
        <f t="shared" si="2"/>
        <v>2.166935383852164</v>
      </c>
      <c r="O93" s="16">
        <v>4</v>
      </c>
      <c r="P93" s="16">
        <v>96</v>
      </c>
      <c r="Q93" s="16">
        <f t="shared" si="3"/>
        <v>1.5506350175517987</v>
      </c>
      <c r="R93" s="107">
        <v>0.21304171950740547</v>
      </c>
    </row>
    <row r="94" spans="1:18" ht="12.75">
      <c r="A94" s="80"/>
      <c r="B94" s="16"/>
      <c r="C94" s="16"/>
      <c r="D94" s="16"/>
      <c r="E94" s="16"/>
      <c r="F94" s="107"/>
      <c r="G94" s="80"/>
      <c r="H94" s="16"/>
      <c r="I94" s="16"/>
      <c r="J94" s="16"/>
      <c r="K94" s="16"/>
      <c r="L94" s="107"/>
      <c r="M94" s="18" t="s">
        <v>109</v>
      </c>
      <c r="N94" s="16">
        <f t="shared" si="2"/>
        <v>1.444623589234776</v>
      </c>
      <c r="O94" s="16">
        <v>2</v>
      </c>
      <c r="P94" s="16">
        <v>64</v>
      </c>
      <c r="Q94" s="16">
        <f t="shared" si="3"/>
        <v>0.21351095187213884</v>
      </c>
      <c r="R94" s="107">
        <v>0.6440293637500141</v>
      </c>
    </row>
    <row r="95" spans="1:18" ht="12.75">
      <c r="A95" s="80"/>
      <c r="B95" s="16"/>
      <c r="C95" s="16"/>
      <c r="D95" s="16"/>
      <c r="E95" s="16"/>
      <c r="F95" s="107"/>
      <c r="G95" s="80"/>
      <c r="H95" s="16"/>
      <c r="I95" s="16"/>
      <c r="J95" s="16"/>
      <c r="K95" s="16"/>
      <c r="L95" s="107"/>
      <c r="M95" s="18" t="s">
        <v>288</v>
      </c>
      <c r="N95" s="16">
        <f t="shared" si="2"/>
        <v>0.722311794617388</v>
      </c>
      <c r="O95" s="16">
        <v>2</v>
      </c>
      <c r="P95" s="16">
        <v>32</v>
      </c>
      <c r="Q95" s="16">
        <f t="shared" si="3"/>
        <v>2.2600865198921136</v>
      </c>
      <c r="R95" s="107">
        <v>0.13274664439257788</v>
      </c>
    </row>
    <row r="96" spans="1:18" ht="12.75">
      <c r="A96" s="80"/>
      <c r="B96" s="16"/>
      <c r="C96" s="16"/>
      <c r="D96" s="16"/>
      <c r="E96" s="16"/>
      <c r="F96" s="107"/>
      <c r="G96" s="80" t="s">
        <v>181</v>
      </c>
      <c r="H96" s="16">
        <f>(182/8063)*J96</f>
        <v>1.6026292943073297</v>
      </c>
      <c r="I96" s="16">
        <v>4</v>
      </c>
      <c r="J96" s="16">
        <v>71</v>
      </c>
      <c r="K96" s="16">
        <f>(I96-H96)^2/H96</f>
        <v>3.586223165225144</v>
      </c>
      <c r="L96" s="107">
        <v>0.058260511722970865</v>
      </c>
      <c r="M96" s="34" t="s">
        <v>292</v>
      </c>
      <c r="N96" s="35">
        <f t="shared" si="2"/>
        <v>0.5191616023812476</v>
      </c>
      <c r="O96" s="35">
        <v>2</v>
      </c>
      <c r="P96" s="35">
        <v>23</v>
      </c>
      <c r="Q96" s="35">
        <f t="shared" si="3"/>
        <v>4.223891654937388</v>
      </c>
      <c r="R96" s="109">
        <v>0.03985864320653831</v>
      </c>
    </row>
    <row r="97" spans="1:18" ht="12.75">
      <c r="A97" s="80"/>
      <c r="B97" s="16"/>
      <c r="C97" s="16"/>
      <c r="D97" s="16"/>
      <c r="E97" s="16"/>
      <c r="F97" s="107"/>
      <c r="G97" s="80"/>
      <c r="H97" s="16"/>
      <c r="I97" s="16"/>
      <c r="J97" s="16"/>
      <c r="K97" s="16"/>
      <c r="L97" s="107"/>
      <c r="M97" s="34" t="s">
        <v>293</v>
      </c>
      <c r="N97" s="35">
        <f t="shared" si="2"/>
        <v>0.33858365372690064</v>
      </c>
      <c r="O97" s="35">
        <v>2</v>
      </c>
      <c r="P97" s="35">
        <v>15</v>
      </c>
      <c r="Q97" s="35">
        <f t="shared" si="3"/>
        <v>8.152503067646315</v>
      </c>
      <c r="R97" s="109">
        <v>0.004300176620960383</v>
      </c>
    </row>
    <row r="98" spans="1:18" ht="12.75">
      <c r="A98" s="80"/>
      <c r="B98" s="16"/>
      <c r="C98" s="16"/>
      <c r="D98" s="16"/>
      <c r="E98" s="16"/>
      <c r="F98" s="107"/>
      <c r="G98" s="88" t="s">
        <v>116</v>
      </c>
      <c r="H98" s="35">
        <f>(182/8063)*J98</f>
        <v>19.11869031377899</v>
      </c>
      <c r="I98" s="35">
        <v>38</v>
      </c>
      <c r="J98" s="35">
        <v>847</v>
      </c>
      <c r="K98" s="35">
        <f>(I98-H98)^2/H98</f>
        <v>18.64687641339366</v>
      </c>
      <c r="L98" s="109">
        <v>1.5730477815556476E-05</v>
      </c>
      <c r="M98" s="34" t="s">
        <v>190</v>
      </c>
      <c r="N98" s="35">
        <f t="shared" si="2"/>
        <v>0.180577948654347</v>
      </c>
      <c r="O98" s="35">
        <v>2</v>
      </c>
      <c r="P98" s="35">
        <v>8</v>
      </c>
      <c r="Q98" s="35">
        <f t="shared" si="3"/>
        <v>18.331676849753247</v>
      </c>
      <c r="R98" s="109">
        <v>1.8559538115026086E-05</v>
      </c>
    </row>
    <row r="99" spans="1:18" ht="12.75">
      <c r="A99" s="80"/>
      <c r="B99" s="16"/>
      <c r="C99" s="16"/>
      <c r="D99" s="16"/>
      <c r="E99" s="16"/>
      <c r="F99" s="107"/>
      <c r="G99" s="80"/>
      <c r="H99" s="16"/>
      <c r="I99" s="16"/>
      <c r="J99" s="16"/>
      <c r="K99" s="16"/>
      <c r="L99" s="107"/>
      <c r="M99" s="18" t="s">
        <v>115</v>
      </c>
      <c r="N99" s="16">
        <f t="shared" si="2"/>
        <v>1.8283517301252634</v>
      </c>
      <c r="O99" s="16">
        <v>4</v>
      </c>
      <c r="P99" s="16">
        <v>81</v>
      </c>
      <c r="Q99" s="16">
        <f t="shared" si="3"/>
        <v>2.5794031478433483</v>
      </c>
      <c r="R99" s="107">
        <v>0.10826247678912948</v>
      </c>
    </row>
    <row r="100" spans="1:18" ht="12.75">
      <c r="A100" s="80"/>
      <c r="B100" s="16"/>
      <c r="C100" s="16"/>
      <c r="D100" s="16"/>
      <c r="E100" s="16"/>
      <c r="F100" s="107"/>
      <c r="G100" s="80"/>
      <c r="H100" s="16"/>
      <c r="I100" s="16"/>
      <c r="J100" s="16"/>
      <c r="K100" s="16"/>
      <c r="L100" s="107"/>
      <c r="M100" s="34" t="s">
        <v>117</v>
      </c>
      <c r="N100" s="35">
        <f t="shared" si="2"/>
        <v>10.089792881061639</v>
      </c>
      <c r="O100" s="35">
        <v>19</v>
      </c>
      <c r="P100" s="35">
        <v>447</v>
      </c>
      <c r="Q100" s="35">
        <f t="shared" si="3"/>
        <v>7.868525334290739</v>
      </c>
      <c r="R100" s="109">
        <v>0.0050302659223527835</v>
      </c>
    </row>
    <row r="101" spans="1:18" ht="12.75">
      <c r="A101" s="80"/>
      <c r="B101" s="16"/>
      <c r="C101" s="16"/>
      <c r="D101" s="16"/>
      <c r="E101" s="16"/>
      <c r="F101" s="107"/>
      <c r="G101" s="80"/>
      <c r="H101" s="16"/>
      <c r="I101" s="16"/>
      <c r="J101" s="16"/>
      <c r="K101" s="16"/>
      <c r="L101" s="107"/>
      <c r="M101" s="34" t="s">
        <v>105</v>
      </c>
      <c r="N101" s="35">
        <f t="shared" si="2"/>
        <v>10.9023936500062</v>
      </c>
      <c r="O101" s="35">
        <v>21</v>
      </c>
      <c r="P101" s="35">
        <v>483</v>
      </c>
      <c r="Q101" s="35">
        <f t="shared" si="3"/>
        <v>9.352226425925936</v>
      </c>
      <c r="R101" s="109">
        <v>0.0022271475033988075</v>
      </c>
    </row>
    <row r="102" spans="1:18" ht="12.75">
      <c r="A102" s="80"/>
      <c r="B102" s="16"/>
      <c r="C102" s="16"/>
      <c r="D102" s="16"/>
      <c r="E102" s="16"/>
      <c r="F102" s="107"/>
      <c r="G102" s="80"/>
      <c r="H102" s="16"/>
      <c r="I102" s="16"/>
      <c r="J102" s="16"/>
      <c r="K102" s="16"/>
      <c r="L102" s="107"/>
      <c r="M102" s="34" t="s">
        <v>118</v>
      </c>
      <c r="N102" s="35">
        <f t="shared" si="2"/>
        <v>2.9795361527967255</v>
      </c>
      <c r="O102" s="35">
        <v>9</v>
      </c>
      <c r="P102" s="35">
        <v>132</v>
      </c>
      <c r="Q102" s="35">
        <f t="shared" si="3"/>
        <v>12.164975713236288</v>
      </c>
      <c r="R102" s="109">
        <v>0.00048695299261591884</v>
      </c>
    </row>
    <row r="103" spans="1:18" ht="12.75">
      <c r="A103" s="80"/>
      <c r="B103" s="16"/>
      <c r="C103" s="16"/>
      <c r="D103" s="16"/>
      <c r="E103" s="16"/>
      <c r="F103" s="107"/>
      <c r="G103" s="80"/>
      <c r="H103" s="16"/>
      <c r="I103" s="16"/>
      <c r="J103" s="16"/>
      <c r="K103" s="16"/>
      <c r="L103" s="107"/>
      <c r="M103" s="34" t="s">
        <v>177</v>
      </c>
      <c r="N103" s="35">
        <f t="shared" si="2"/>
        <v>0.722311794617388</v>
      </c>
      <c r="O103" s="35">
        <v>3</v>
      </c>
      <c r="P103" s="35">
        <v>32</v>
      </c>
      <c r="Q103" s="35">
        <f t="shared" si="3"/>
        <v>7.182304926485519</v>
      </c>
      <c r="R103" s="109">
        <v>0.007362606149344031</v>
      </c>
    </row>
    <row r="104" spans="1:18" ht="22.5">
      <c r="A104" s="80"/>
      <c r="B104" s="16"/>
      <c r="C104" s="16"/>
      <c r="D104" s="16"/>
      <c r="E104" s="16"/>
      <c r="F104" s="107"/>
      <c r="G104" s="80"/>
      <c r="H104" s="16"/>
      <c r="I104" s="16"/>
      <c r="J104" s="16"/>
      <c r="K104" s="16"/>
      <c r="L104" s="107"/>
      <c r="M104" s="34" t="s">
        <v>119</v>
      </c>
      <c r="N104" s="35">
        <f t="shared" si="2"/>
        <v>3.769564678159494</v>
      </c>
      <c r="O104" s="35">
        <v>8</v>
      </c>
      <c r="P104" s="35">
        <v>167</v>
      </c>
      <c r="Q104" s="35">
        <f t="shared" si="3"/>
        <v>4.747652458642484</v>
      </c>
      <c r="R104" s="109">
        <v>0.02933829216159356</v>
      </c>
    </row>
    <row r="105" spans="1:18" ht="22.5">
      <c r="A105" s="80"/>
      <c r="B105" s="16"/>
      <c r="C105" s="16"/>
      <c r="D105" s="16"/>
      <c r="E105" s="16"/>
      <c r="F105" s="107"/>
      <c r="G105" s="80"/>
      <c r="H105" s="16"/>
      <c r="I105" s="16"/>
      <c r="J105" s="16"/>
      <c r="K105" s="16"/>
      <c r="L105" s="107"/>
      <c r="M105" s="18" t="s">
        <v>176</v>
      </c>
      <c r="N105" s="16">
        <f t="shared" si="2"/>
        <v>1.2414733969986358</v>
      </c>
      <c r="O105" s="16">
        <v>2</v>
      </c>
      <c r="P105" s="16">
        <v>55</v>
      </c>
      <c r="Q105" s="16">
        <f t="shared" si="3"/>
        <v>0.46345141897665765</v>
      </c>
      <c r="R105" s="107">
        <v>0.4960153500624298</v>
      </c>
    </row>
    <row r="106" spans="1:18" ht="22.5">
      <c r="A106" s="80"/>
      <c r="B106" s="16"/>
      <c r="C106" s="16"/>
      <c r="D106" s="16"/>
      <c r="E106" s="16"/>
      <c r="F106" s="107"/>
      <c r="G106" s="80"/>
      <c r="H106" s="16"/>
      <c r="I106" s="16"/>
      <c r="J106" s="16"/>
      <c r="K106" s="16"/>
      <c r="L106" s="107"/>
      <c r="M106" s="18" t="s">
        <v>178</v>
      </c>
      <c r="N106" s="16">
        <f t="shared" si="2"/>
        <v>0.7900285253627681</v>
      </c>
      <c r="O106" s="16">
        <v>2</v>
      </c>
      <c r="P106" s="16">
        <v>35</v>
      </c>
      <c r="Q106" s="16">
        <f t="shared" si="3"/>
        <v>1.8531368456139459</v>
      </c>
      <c r="R106" s="107">
        <v>0.17341900092989693</v>
      </c>
    </row>
    <row r="107" spans="1:18" ht="22.5">
      <c r="A107" s="80"/>
      <c r="B107" s="16"/>
      <c r="C107" s="16"/>
      <c r="D107" s="16"/>
      <c r="E107" s="16"/>
      <c r="F107" s="107"/>
      <c r="G107" s="88" t="s">
        <v>110</v>
      </c>
      <c r="H107" s="35">
        <f>(182/8063)*J107</f>
        <v>10.044648393898052</v>
      </c>
      <c r="I107" s="35">
        <v>19</v>
      </c>
      <c r="J107" s="35">
        <v>445</v>
      </c>
      <c r="K107" s="35">
        <f>(I107-H107)^2/H107</f>
        <v>7.984184139051776</v>
      </c>
      <c r="L107" s="109">
        <v>0.004718775551784571</v>
      </c>
      <c r="M107" s="18" t="s">
        <v>174</v>
      </c>
      <c r="N107" s="16">
        <f t="shared" si="2"/>
        <v>1.264045640580429</v>
      </c>
      <c r="O107" s="16">
        <v>2</v>
      </c>
      <c r="P107" s="16">
        <v>56</v>
      </c>
      <c r="Q107" s="16">
        <f t="shared" si="3"/>
        <v>0.4284883407374152</v>
      </c>
      <c r="R107" s="107">
        <v>0.5127316299659337</v>
      </c>
    </row>
    <row r="108" spans="1:18" ht="22.5">
      <c r="A108" s="80"/>
      <c r="B108" s="16"/>
      <c r="C108" s="16"/>
      <c r="D108" s="16"/>
      <c r="E108" s="16"/>
      <c r="F108" s="107"/>
      <c r="G108" s="80"/>
      <c r="H108" s="16"/>
      <c r="I108" s="16"/>
      <c r="J108" s="16"/>
      <c r="K108" s="16"/>
      <c r="L108" s="107"/>
      <c r="M108" s="34" t="s">
        <v>111</v>
      </c>
      <c r="N108" s="35">
        <f t="shared" si="2"/>
        <v>9.818925958080118</v>
      </c>
      <c r="O108" s="35">
        <v>18</v>
      </c>
      <c r="P108" s="35">
        <v>435</v>
      </c>
      <c r="Q108" s="35">
        <f t="shared" si="3"/>
        <v>6.816425010751587</v>
      </c>
      <c r="R108" s="109">
        <v>0.009032319968874214</v>
      </c>
    </row>
    <row r="109" spans="1:18" ht="22.5">
      <c r="A109" s="80"/>
      <c r="B109" s="16"/>
      <c r="C109" s="16"/>
      <c r="D109" s="16"/>
      <c r="E109" s="16"/>
      <c r="F109" s="107"/>
      <c r="G109" s="88" t="s">
        <v>112</v>
      </c>
      <c r="H109" s="35">
        <f>(182/8063)*J109</f>
        <v>7.426268138410021</v>
      </c>
      <c r="I109" s="35">
        <v>14</v>
      </c>
      <c r="J109" s="35">
        <v>329</v>
      </c>
      <c r="K109" s="35">
        <f>(I109-H109)^2/H109</f>
        <v>5.819066829081054</v>
      </c>
      <c r="L109" s="109">
        <v>0.01585335370655172</v>
      </c>
      <c r="M109" s="34" t="s">
        <v>113</v>
      </c>
      <c r="N109" s="35">
        <f t="shared" si="2"/>
        <v>7.381123651246434</v>
      </c>
      <c r="O109" s="35">
        <v>14</v>
      </c>
      <c r="P109" s="35">
        <v>327</v>
      </c>
      <c r="Q109" s="35">
        <f t="shared" si="3"/>
        <v>5.935346187120347</v>
      </c>
      <c r="R109" s="109">
        <v>0.01484015335787292</v>
      </c>
    </row>
    <row r="110" spans="1:18" ht="22.5">
      <c r="A110" s="80"/>
      <c r="B110" s="16"/>
      <c r="C110" s="16"/>
      <c r="D110" s="16"/>
      <c r="E110" s="16"/>
      <c r="F110" s="107"/>
      <c r="G110" s="88" t="s">
        <v>121</v>
      </c>
      <c r="H110" s="35">
        <f>(182/8063)*J110</f>
        <v>9.593203522262185</v>
      </c>
      <c r="I110" s="35">
        <v>21</v>
      </c>
      <c r="J110" s="35">
        <v>425</v>
      </c>
      <c r="K110" s="35">
        <f>(I110-H110)^2/H110</f>
        <v>13.563248771130965</v>
      </c>
      <c r="L110" s="109">
        <v>0.00023065751700035442</v>
      </c>
      <c r="M110" s="34" t="s">
        <v>122</v>
      </c>
      <c r="N110" s="35">
        <f t="shared" si="2"/>
        <v>5.372193972466824</v>
      </c>
      <c r="O110" s="35">
        <v>11</v>
      </c>
      <c r="P110" s="35">
        <v>238</v>
      </c>
      <c r="Q110" s="35">
        <f t="shared" si="3"/>
        <v>5.895580250054782</v>
      </c>
      <c r="R110" s="109">
        <v>0.01517892775077434</v>
      </c>
    </row>
    <row r="111" spans="1:18" ht="12.75">
      <c r="A111" s="80"/>
      <c r="B111" s="16"/>
      <c r="C111" s="16"/>
      <c r="D111" s="16"/>
      <c r="E111" s="16"/>
      <c r="F111" s="107"/>
      <c r="G111" s="80"/>
      <c r="H111" s="16"/>
      <c r="I111" s="16"/>
      <c r="J111" s="16"/>
      <c r="K111" s="16"/>
      <c r="L111" s="107"/>
      <c r="M111" s="34" t="s">
        <v>118</v>
      </c>
      <c r="N111" s="35">
        <f t="shared" si="2"/>
        <v>2.9795361527967255</v>
      </c>
      <c r="O111" s="35">
        <v>9</v>
      </c>
      <c r="P111" s="35">
        <v>132</v>
      </c>
      <c r="Q111" s="35">
        <f t="shared" si="3"/>
        <v>12.164975713236288</v>
      </c>
      <c r="R111" s="109">
        <v>0.00048695299261591884</v>
      </c>
    </row>
    <row r="112" spans="1:18" ht="22.5">
      <c r="A112" s="80"/>
      <c r="B112" s="16"/>
      <c r="C112" s="16"/>
      <c r="D112" s="16"/>
      <c r="E112" s="16"/>
      <c r="F112" s="107"/>
      <c r="G112" s="80"/>
      <c r="H112" s="16"/>
      <c r="I112" s="16"/>
      <c r="J112" s="16"/>
      <c r="K112" s="16"/>
      <c r="L112" s="107"/>
      <c r="M112" s="34" t="s">
        <v>123</v>
      </c>
      <c r="N112" s="35">
        <f t="shared" si="2"/>
        <v>3.3181198065236264</v>
      </c>
      <c r="O112" s="35">
        <v>9</v>
      </c>
      <c r="P112" s="35">
        <v>147</v>
      </c>
      <c r="Q112" s="35">
        <f t="shared" si="3"/>
        <v>9.729534922020378</v>
      </c>
      <c r="R112" s="109">
        <v>0.0018133036465279861</v>
      </c>
    </row>
    <row r="113" spans="1:18" ht="12.75">
      <c r="A113" s="80"/>
      <c r="B113" s="16"/>
      <c r="C113" s="16"/>
      <c r="D113" s="16"/>
      <c r="E113" s="16"/>
      <c r="F113" s="107"/>
      <c r="G113" s="88" t="s">
        <v>124</v>
      </c>
      <c r="H113" s="35">
        <f>(182/8063)*J113</f>
        <v>3.2955475629418327</v>
      </c>
      <c r="I113" s="35">
        <v>8</v>
      </c>
      <c r="J113" s="35">
        <v>146</v>
      </c>
      <c r="K113" s="35">
        <f>(I113-H113)^2/H113</f>
        <v>6.715689065275118</v>
      </c>
      <c r="L113" s="109">
        <v>0.009556835767865146</v>
      </c>
      <c r="M113" s="34" t="s">
        <v>126</v>
      </c>
      <c r="N113" s="35">
        <f t="shared" si="2"/>
        <v>0.7900285253627681</v>
      </c>
      <c r="O113" s="35">
        <v>4</v>
      </c>
      <c r="P113" s="35">
        <v>35</v>
      </c>
      <c r="Q113" s="35">
        <f t="shared" si="3"/>
        <v>13.042461806367482</v>
      </c>
      <c r="R113" s="109">
        <v>0.00030450756360278497</v>
      </c>
    </row>
    <row r="114" spans="1:18" ht="12.75">
      <c r="A114" s="80"/>
      <c r="B114" s="16"/>
      <c r="C114" s="16"/>
      <c r="D114" s="16"/>
      <c r="E114" s="16"/>
      <c r="F114" s="107"/>
      <c r="G114" s="80"/>
      <c r="H114" s="16"/>
      <c r="I114" s="16"/>
      <c r="J114" s="16"/>
      <c r="K114" s="16"/>
      <c r="L114" s="107"/>
      <c r="M114" s="34" t="s">
        <v>125</v>
      </c>
      <c r="N114" s="35">
        <f t="shared" si="2"/>
        <v>2.663524742651618</v>
      </c>
      <c r="O114" s="35">
        <v>6</v>
      </c>
      <c r="P114" s="35">
        <v>118</v>
      </c>
      <c r="Q114" s="35">
        <f t="shared" si="3"/>
        <v>4.1794494958645085</v>
      </c>
      <c r="R114" s="109">
        <v>0.04091698939192667</v>
      </c>
    </row>
    <row r="115" spans="1:18" ht="12.75">
      <c r="A115" s="80"/>
      <c r="B115" s="16"/>
      <c r="C115" s="16"/>
      <c r="D115" s="16"/>
      <c r="E115" s="16"/>
      <c r="F115" s="107"/>
      <c r="G115" s="88" t="s">
        <v>127</v>
      </c>
      <c r="H115" s="35">
        <f>(182/8063)*J115</f>
        <v>3.6115589730869404</v>
      </c>
      <c r="I115" s="35">
        <v>8</v>
      </c>
      <c r="J115" s="35">
        <v>160</v>
      </c>
      <c r="K115" s="35">
        <f>(I115-H115)^2/H115</f>
        <v>5.3324380939660605</v>
      </c>
      <c r="L115" s="109">
        <v>0.020932083808297697</v>
      </c>
      <c r="M115" s="34" t="s">
        <v>120</v>
      </c>
      <c r="N115" s="35">
        <f t="shared" si="2"/>
        <v>3.6115589730869404</v>
      </c>
      <c r="O115" s="35">
        <v>8</v>
      </c>
      <c r="P115" s="35">
        <v>160</v>
      </c>
      <c r="Q115" s="35">
        <f t="shared" si="3"/>
        <v>5.3324380939660605</v>
      </c>
      <c r="R115" s="109">
        <v>0.020932083808297697</v>
      </c>
    </row>
    <row r="116" spans="1:18" ht="22.5">
      <c r="A116" s="80"/>
      <c r="B116" s="16"/>
      <c r="C116" s="16"/>
      <c r="D116" s="16"/>
      <c r="E116" s="16"/>
      <c r="F116" s="107"/>
      <c r="G116" s="80"/>
      <c r="H116" s="16"/>
      <c r="I116" s="16"/>
      <c r="J116" s="16"/>
      <c r="K116" s="16"/>
      <c r="L116" s="107"/>
      <c r="M116" s="34" t="s">
        <v>128</v>
      </c>
      <c r="N116" s="35">
        <f t="shared" si="2"/>
        <v>3.54384224234156</v>
      </c>
      <c r="O116" s="35">
        <v>8</v>
      </c>
      <c r="P116" s="35">
        <v>157</v>
      </c>
      <c r="Q116" s="35">
        <f t="shared" si="3"/>
        <v>5.603336887823468</v>
      </c>
      <c r="R116" s="109">
        <v>0.017926302707175656</v>
      </c>
    </row>
    <row r="117" spans="1:18" ht="12.75">
      <c r="A117" s="80"/>
      <c r="B117" s="16"/>
      <c r="C117" s="16"/>
      <c r="D117" s="16"/>
      <c r="E117" s="16"/>
      <c r="F117" s="107"/>
      <c r="G117" s="88" t="s">
        <v>294</v>
      </c>
      <c r="H117" s="35">
        <f>(182/8063)*J117</f>
        <v>10.676671214188266</v>
      </c>
      <c r="I117" s="35">
        <v>23</v>
      </c>
      <c r="J117" s="35">
        <v>473</v>
      </c>
      <c r="K117" s="35">
        <f>(I117-H117)^2/H117</f>
        <v>14.223949517280529</v>
      </c>
      <c r="L117" s="109">
        <v>0.0001622918142178964</v>
      </c>
      <c r="M117" s="18" t="s">
        <v>137</v>
      </c>
      <c r="N117" s="16">
        <f t="shared" si="2"/>
        <v>1.1737566662532555</v>
      </c>
      <c r="O117" s="16">
        <v>3</v>
      </c>
      <c r="P117" s="16">
        <v>52</v>
      </c>
      <c r="Q117" s="16">
        <f t="shared" si="3"/>
        <v>2.841444747402876</v>
      </c>
      <c r="R117" s="107">
        <v>0.0918615848892157</v>
      </c>
    </row>
    <row r="118" spans="1:18" ht="12.75">
      <c r="A118" s="80"/>
      <c r="B118" s="16"/>
      <c r="C118" s="16"/>
      <c r="D118" s="16"/>
      <c r="E118" s="16"/>
      <c r="F118" s="107"/>
      <c r="G118" s="80"/>
      <c r="H118" s="16"/>
      <c r="I118" s="16"/>
      <c r="J118" s="16"/>
      <c r="K118" s="16"/>
      <c r="L118" s="107"/>
      <c r="M118" s="34" t="s">
        <v>135</v>
      </c>
      <c r="N118" s="35">
        <f t="shared" si="2"/>
        <v>6.275083715738559</v>
      </c>
      <c r="O118" s="35">
        <v>15</v>
      </c>
      <c r="P118" s="35">
        <v>278</v>
      </c>
      <c r="Q118" s="35">
        <f t="shared" si="3"/>
        <v>12.131179059243976</v>
      </c>
      <c r="R118" s="109">
        <v>0.0004958575960115619</v>
      </c>
    </row>
    <row r="119" spans="1:18" ht="12.75">
      <c r="A119" s="80"/>
      <c r="B119" s="16"/>
      <c r="C119" s="16"/>
      <c r="D119" s="16"/>
      <c r="E119" s="16"/>
      <c r="F119" s="107"/>
      <c r="G119" s="80"/>
      <c r="H119" s="16"/>
      <c r="I119" s="16"/>
      <c r="J119" s="16"/>
      <c r="K119" s="16"/>
      <c r="L119" s="107"/>
      <c r="M119" s="34" t="s">
        <v>136</v>
      </c>
      <c r="N119" s="35">
        <f t="shared" si="2"/>
        <v>5.394766216048617</v>
      </c>
      <c r="O119" s="35">
        <v>12</v>
      </c>
      <c r="P119" s="35">
        <v>239</v>
      </c>
      <c r="Q119" s="35">
        <f t="shared" si="3"/>
        <v>8.087303803983696</v>
      </c>
      <c r="R119" s="109">
        <v>0.00445764289133288</v>
      </c>
    </row>
    <row r="120" spans="1:18" ht="12.75">
      <c r="A120" s="80"/>
      <c r="B120" s="16"/>
      <c r="C120" s="16"/>
      <c r="D120" s="16"/>
      <c r="E120" s="16"/>
      <c r="F120" s="107"/>
      <c r="G120" s="80"/>
      <c r="H120" s="16"/>
      <c r="I120" s="16"/>
      <c r="J120" s="16"/>
      <c r="K120" s="16"/>
      <c r="L120" s="107"/>
      <c r="M120" s="34" t="s">
        <v>173</v>
      </c>
      <c r="N120" s="35">
        <f t="shared" si="2"/>
        <v>0.4063003844722808</v>
      </c>
      <c r="O120" s="35">
        <v>2</v>
      </c>
      <c r="P120" s="35">
        <v>18</v>
      </c>
      <c r="Q120" s="35">
        <f t="shared" si="3"/>
        <v>6.251233229405126</v>
      </c>
      <c r="R120" s="109">
        <v>0.012410687179717161</v>
      </c>
    </row>
    <row r="121" spans="1:18" ht="22.5">
      <c r="A121" s="80"/>
      <c r="B121" s="16"/>
      <c r="C121" s="16"/>
      <c r="D121" s="16"/>
      <c r="E121" s="16"/>
      <c r="F121" s="107"/>
      <c r="G121" s="88" t="s">
        <v>129</v>
      </c>
      <c r="H121" s="35">
        <f>(182/8063)*J121</f>
        <v>7.1554012154285</v>
      </c>
      <c r="I121" s="35">
        <v>13</v>
      </c>
      <c r="J121" s="35">
        <v>317</v>
      </c>
      <c r="K121" s="35">
        <f>(I121-H121)^2/H121</f>
        <v>4.773923072120705</v>
      </c>
      <c r="L121" s="109">
        <v>0.028893912902064223</v>
      </c>
      <c r="M121" s="18" t="s">
        <v>130</v>
      </c>
      <c r="N121" s="16">
        <f t="shared" si="2"/>
        <v>3.5889867295051467</v>
      </c>
      <c r="O121" s="16">
        <v>4</v>
      </c>
      <c r="P121" s="16">
        <v>159</v>
      </c>
      <c r="Q121" s="16">
        <f t="shared" si="3"/>
        <v>0.047069527210586236</v>
      </c>
      <c r="R121" s="107">
        <v>0.8282433156911795</v>
      </c>
    </row>
    <row r="122" spans="1:18" ht="12.75">
      <c r="A122" s="80"/>
      <c r="B122" s="16"/>
      <c r="C122" s="16"/>
      <c r="D122" s="16"/>
      <c r="E122" s="16"/>
      <c r="F122" s="107"/>
      <c r="G122" s="80"/>
      <c r="H122" s="16"/>
      <c r="I122" s="16"/>
      <c r="J122" s="16"/>
      <c r="K122" s="16"/>
      <c r="L122" s="107"/>
      <c r="M122" s="18" t="s">
        <v>131</v>
      </c>
      <c r="N122" s="16">
        <f t="shared" si="2"/>
        <v>4.491876472776882</v>
      </c>
      <c r="O122" s="16">
        <v>5</v>
      </c>
      <c r="P122" s="16">
        <v>199</v>
      </c>
      <c r="Q122" s="16">
        <f t="shared" si="3"/>
        <v>0.05747921174645519</v>
      </c>
      <c r="R122" s="107">
        <v>0.8105254458608813</v>
      </c>
    </row>
    <row r="123" spans="1:18" ht="22.5">
      <c r="A123" s="80"/>
      <c r="B123" s="16"/>
      <c r="C123" s="16"/>
      <c r="D123" s="16"/>
      <c r="E123" s="16"/>
      <c r="F123" s="107"/>
      <c r="G123" s="80"/>
      <c r="H123" s="16"/>
      <c r="I123" s="16"/>
      <c r="J123" s="16"/>
      <c r="K123" s="16"/>
      <c r="L123" s="107"/>
      <c r="M123" s="18" t="s">
        <v>132</v>
      </c>
      <c r="N123" s="16">
        <f t="shared" si="2"/>
        <v>2.1895076274339575</v>
      </c>
      <c r="O123" s="16">
        <v>2</v>
      </c>
      <c r="P123" s="16">
        <v>97</v>
      </c>
      <c r="Q123" s="16">
        <f t="shared" si="3"/>
        <v>0.016402382163763853</v>
      </c>
      <c r="R123" s="107">
        <v>0.89809216479814</v>
      </c>
    </row>
    <row r="124" spans="1:18" ht="22.5">
      <c r="A124" s="80"/>
      <c r="B124" s="16"/>
      <c r="C124" s="16"/>
      <c r="D124" s="16"/>
      <c r="E124" s="16"/>
      <c r="F124" s="107"/>
      <c r="G124" s="80"/>
      <c r="H124" s="16"/>
      <c r="I124" s="16"/>
      <c r="J124" s="16"/>
      <c r="K124" s="16"/>
      <c r="L124" s="107"/>
      <c r="M124" s="34" t="s">
        <v>123</v>
      </c>
      <c r="N124" s="35">
        <f t="shared" si="2"/>
        <v>3.3181198065236264</v>
      </c>
      <c r="O124" s="35">
        <v>9</v>
      </c>
      <c r="P124" s="35">
        <v>147</v>
      </c>
      <c r="Q124" s="35">
        <f t="shared" si="3"/>
        <v>9.729534922020378</v>
      </c>
      <c r="R124" s="109">
        <v>0.0018133036465279861</v>
      </c>
    </row>
    <row r="125" spans="1:18" ht="12.75">
      <c r="A125" s="80"/>
      <c r="B125" s="16"/>
      <c r="C125" s="16"/>
      <c r="D125" s="16"/>
      <c r="E125" s="16"/>
      <c r="F125" s="107"/>
      <c r="G125" s="80" t="s">
        <v>275</v>
      </c>
      <c r="H125" s="16">
        <f aca="true" t="shared" si="4" ref="H125:H131">(182/8063)*J125</f>
        <v>1.1737566662532555</v>
      </c>
      <c r="I125" s="16">
        <v>2</v>
      </c>
      <c r="J125" s="16">
        <v>52</v>
      </c>
      <c r="K125" s="16">
        <f aca="true" t="shared" si="5" ref="K125:K131">(I125-H125)^2/H125</f>
        <v>0.5816180356530868</v>
      </c>
      <c r="L125" s="107">
        <v>0.4456788004612199</v>
      </c>
      <c r="M125" s="18" t="s">
        <v>169</v>
      </c>
      <c r="N125" s="16"/>
      <c r="O125" s="16"/>
      <c r="P125" s="16"/>
      <c r="Q125" s="16"/>
      <c r="R125" s="107"/>
    </row>
    <row r="126" spans="1:18" ht="22.5">
      <c r="A126" s="80"/>
      <c r="B126" s="16"/>
      <c r="C126" s="16"/>
      <c r="D126" s="16"/>
      <c r="E126" s="16"/>
      <c r="F126" s="107"/>
      <c r="G126" s="80" t="s">
        <v>138</v>
      </c>
      <c r="H126" s="16">
        <f t="shared" si="4"/>
        <v>0.9480342304353218</v>
      </c>
      <c r="I126" s="16">
        <v>2</v>
      </c>
      <c r="J126" s="16">
        <v>42</v>
      </c>
      <c r="K126" s="16">
        <f t="shared" si="5"/>
        <v>1.16729116397797</v>
      </c>
      <c r="L126" s="107">
        <v>0.2799585332250819</v>
      </c>
      <c r="M126" s="18" t="s">
        <v>169</v>
      </c>
      <c r="N126" s="16"/>
      <c r="O126" s="16"/>
      <c r="P126" s="16"/>
      <c r="Q126" s="16"/>
      <c r="R126" s="107"/>
    </row>
    <row r="127" spans="1:18" ht="12.75">
      <c r="A127" s="77"/>
      <c r="B127" s="78"/>
      <c r="C127" s="78"/>
      <c r="D127" s="78"/>
      <c r="E127" s="78"/>
      <c r="F127" s="108"/>
      <c r="G127" s="77" t="s">
        <v>45</v>
      </c>
      <c r="H127" s="78">
        <f t="shared" si="4"/>
        <v>2.3249410889247177</v>
      </c>
      <c r="I127" s="78">
        <v>2</v>
      </c>
      <c r="J127" s="78">
        <v>103</v>
      </c>
      <c r="K127" s="78">
        <f t="shared" si="5"/>
        <v>0.04541478998094314</v>
      </c>
      <c r="L127" s="108">
        <v>0.8312431451557089</v>
      </c>
      <c r="M127" s="79" t="s">
        <v>169</v>
      </c>
      <c r="N127" s="78"/>
      <c r="O127" s="78"/>
      <c r="P127" s="78"/>
      <c r="Q127" s="78"/>
      <c r="R127" s="108"/>
    </row>
    <row r="128" spans="1:18" ht="12.75">
      <c r="A128" s="111" t="s">
        <v>185</v>
      </c>
      <c r="B128" s="112">
        <f>(182/8063)*D128</f>
        <v>2.392657819670098</v>
      </c>
      <c r="C128" s="112">
        <v>4</v>
      </c>
      <c r="D128" s="112">
        <v>106</v>
      </c>
      <c r="E128" s="112">
        <f>(C128-B128)^2/B128</f>
        <v>1.0797820162282572</v>
      </c>
      <c r="F128" s="113">
        <v>0.2987463256146923</v>
      </c>
      <c r="G128" s="111" t="s">
        <v>275</v>
      </c>
      <c r="H128" s="112">
        <f t="shared" si="4"/>
        <v>1.1737566662532555</v>
      </c>
      <c r="I128" s="112">
        <v>2</v>
      </c>
      <c r="J128" s="112">
        <v>52</v>
      </c>
      <c r="K128" s="112">
        <f t="shared" si="5"/>
        <v>0.5816180356530868</v>
      </c>
      <c r="L128" s="113">
        <v>0.4456788004612199</v>
      </c>
      <c r="M128" s="114" t="s">
        <v>169</v>
      </c>
      <c r="N128" s="112"/>
      <c r="O128" s="112"/>
      <c r="P128" s="112"/>
      <c r="Q128" s="112"/>
      <c r="R128" s="113"/>
    </row>
    <row r="129" spans="1:18" ht="12.75">
      <c r="A129" s="85" t="s">
        <v>145</v>
      </c>
      <c r="B129" s="76">
        <f>(182/8063)*D129</f>
        <v>12.685600892967877</v>
      </c>
      <c r="C129" s="76">
        <v>24</v>
      </c>
      <c r="D129" s="76">
        <v>562</v>
      </c>
      <c r="E129" s="76">
        <f>(C129-B129)^2/B129</f>
        <v>10.091412163547837</v>
      </c>
      <c r="F129" s="115">
        <v>0.0014896190656017438</v>
      </c>
      <c r="G129" s="74" t="s">
        <v>141</v>
      </c>
      <c r="H129" s="75">
        <f t="shared" si="4"/>
        <v>1.6477737814709164</v>
      </c>
      <c r="I129" s="75">
        <v>4</v>
      </c>
      <c r="J129" s="75">
        <v>73</v>
      </c>
      <c r="K129" s="75">
        <f t="shared" si="5"/>
        <v>3.357844532637559</v>
      </c>
      <c r="L129" s="106">
        <v>0.06688556097062082</v>
      </c>
      <c r="M129" s="86" t="s">
        <v>142</v>
      </c>
      <c r="N129" s="75">
        <f t="shared" si="2"/>
        <v>1.5800570507255363</v>
      </c>
      <c r="O129" s="75">
        <v>4</v>
      </c>
      <c r="P129" s="75">
        <v>70</v>
      </c>
      <c r="Q129" s="75">
        <f t="shared" si="3"/>
        <v>3.7062736912278917</v>
      </c>
      <c r="R129" s="106">
        <v>0.054208283537202195</v>
      </c>
    </row>
    <row r="130" spans="1:18" ht="12.75">
      <c r="A130" s="80"/>
      <c r="B130" s="16"/>
      <c r="C130" s="16"/>
      <c r="D130" s="16"/>
      <c r="E130" s="16"/>
      <c r="F130" s="107"/>
      <c r="G130" s="80" t="s">
        <v>147</v>
      </c>
      <c r="H130" s="16">
        <f t="shared" si="4"/>
        <v>1.5800570507255363</v>
      </c>
      <c r="I130" s="16">
        <v>4</v>
      </c>
      <c r="J130" s="16">
        <v>70</v>
      </c>
      <c r="K130" s="16">
        <f t="shared" si="5"/>
        <v>3.7062736912278917</v>
      </c>
      <c r="L130" s="107">
        <v>0.054208283537202195</v>
      </c>
      <c r="M130" s="18" t="s">
        <v>148</v>
      </c>
      <c r="N130" s="16">
        <f t="shared" si="2"/>
        <v>1.557484807143743</v>
      </c>
      <c r="O130" s="16">
        <v>4</v>
      </c>
      <c r="P130" s="16">
        <v>69</v>
      </c>
      <c r="Q130" s="16">
        <f t="shared" si="3"/>
        <v>3.830458210551929</v>
      </c>
      <c r="R130" s="107">
        <v>0.050329172091796326</v>
      </c>
    </row>
    <row r="131" spans="1:18" ht="12.75">
      <c r="A131" s="80"/>
      <c r="B131" s="16"/>
      <c r="C131" s="16"/>
      <c r="D131" s="16"/>
      <c r="E131" s="16"/>
      <c r="F131" s="107"/>
      <c r="G131" s="88" t="s">
        <v>149</v>
      </c>
      <c r="H131" s="35">
        <f t="shared" si="4"/>
        <v>1.8734962172888503</v>
      </c>
      <c r="I131" s="35">
        <v>6</v>
      </c>
      <c r="J131" s="35">
        <v>83</v>
      </c>
      <c r="K131" s="35">
        <f t="shared" si="5"/>
        <v>9.088907312218018</v>
      </c>
      <c r="L131" s="109">
        <v>0.00257164470988247</v>
      </c>
      <c r="M131" s="34" t="s">
        <v>150</v>
      </c>
      <c r="N131" s="35">
        <f t="shared" si="2"/>
        <v>1.2866178841622224</v>
      </c>
      <c r="O131" s="35">
        <v>4</v>
      </c>
      <c r="P131" s="35">
        <v>57</v>
      </c>
      <c r="Q131" s="35">
        <f t="shared" si="3"/>
        <v>5.7223225303931855</v>
      </c>
      <c r="R131" s="109">
        <v>0.01675055894524735</v>
      </c>
    </row>
    <row r="132" spans="1:18" ht="12.75">
      <c r="A132" s="80"/>
      <c r="B132" s="16"/>
      <c r="C132" s="16"/>
      <c r="D132" s="16"/>
      <c r="E132" s="16"/>
      <c r="F132" s="107"/>
      <c r="G132" s="80"/>
      <c r="H132" s="16"/>
      <c r="I132" s="16"/>
      <c r="J132" s="16"/>
      <c r="K132" s="16"/>
      <c r="L132" s="107"/>
      <c r="M132" s="34" t="s">
        <v>151</v>
      </c>
      <c r="N132" s="35">
        <f t="shared" si="2"/>
        <v>0.8351730125263549</v>
      </c>
      <c r="O132" s="35">
        <v>3</v>
      </c>
      <c r="P132" s="35">
        <v>37</v>
      </c>
      <c r="Q132" s="35">
        <f t="shared" si="3"/>
        <v>5.611383288736633</v>
      </c>
      <c r="R132" s="109">
        <v>0.01784417112897907</v>
      </c>
    </row>
    <row r="133" spans="1:18" ht="12.75">
      <c r="A133" s="80"/>
      <c r="B133" s="16"/>
      <c r="C133" s="16"/>
      <c r="D133" s="16"/>
      <c r="E133" s="16"/>
      <c r="F133" s="107"/>
      <c r="G133" s="80" t="s">
        <v>97</v>
      </c>
      <c r="H133" s="16">
        <f aca="true" t="shared" si="6" ref="H133:H144">(182/8063)*J133</f>
        <v>0.8351730125263549</v>
      </c>
      <c r="I133" s="16">
        <v>2</v>
      </c>
      <c r="J133" s="16">
        <v>37</v>
      </c>
      <c r="K133" s="16">
        <f aca="true" t="shared" si="7" ref="K133:K144">(I133-H133)^2/H133</f>
        <v>1.6245998019531451</v>
      </c>
      <c r="L133" s="107">
        <v>0.202451601819563</v>
      </c>
      <c r="M133" s="18" t="s">
        <v>169</v>
      </c>
      <c r="N133" s="16"/>
      <c r="O133" s="16"/>
      <c r="P133" s="16"/>
      <c r="Q133" s="16"/>
      <c r="R133" s="107"/>
    </row>
    <row r="134" spans="1:18" ht="12.75">
      <c r="A134" s="77"/>
      <c r="B134" s="78"/>
      <c r="C134" s="78"/>
      <c r="D134" s="78"/>
      <c r="E134" s="78"/>
      <c r="F134" s="108"/>
      <c r="G134" s="77" t="s">
        <v>146</v>
      </c>
      <c r="H134" s="78">
        <f t="shared" si="6"/>
        <v>9.525486791516805</v>
      </c>
      <c r="I134" s="78">
        <v>15</v>
      </c>
      <c r="J134" s="78">
        <v>422</v>
      </c>
      <c r="K134" s="78">
        <f t="shared" si="7"/>
        <v>3.1463268519303256</v>
      </c>
      <c r="L134" s="108">
        <v>0.07609808463878764</v>
      </c>
      <c r="M134" s="79" t="s">
        <v>167</v>
      </c>
      <c r="N134" s="78">
        <f aca="true" t="shared" si="8" ref="N134:N144">(182/8063)*P134</f>
        <v>8.035718715118442</v>
      </c>
      <c r="O134" s="78">
        <v>13</v>
      </c>
      <c r="P134" s="78">
        <v>356</v>
      </c>
      <c r="Q134" s="78">
        <f aca="true" t="shared" si="9" ref="Q134:Q144">(O134-N134)^2/N134</f>
        <v>3.066818233577512</v>
      </c>
      <c r="R134" s="108">
        <v>0.07990572362304793</v>
      </c>
    </row>
    <row r="135" spans="1:18" ht="12.75">
      <c r="A135" s="74" t="s">
        <v>140</v>
      </c>
      <c r="B135" s="75">
        <f>(182/8063)*D135</f>
        <v>14.559097110256728</v>
      </c>
      <c r="C135" s="75">
        <v>15</v>
      </c>
      <c r="D135" s="75">
        <v>645</v>
      </c>
      <c r="E135" s="75">
        <f>(C135-B135)^2/B135</f>
        <v>0.013352157535031392</v>
      </c>
      <c r="F135" s="106">
        <v>0.9080079723706852</v>
      </c>
      <c r="G135" s="74" t="s">
        <v>141</v>
      </c>
      <c r="H135" s="75">
        <f t="shared" si="6"/>
        <v>1.6477737814709164</v>
      </c>
      <c r="I135" s="75">
        <v>4</v>
      </c>
      <c r="J135" s="75">
        <v>73</v>
      </c>
      <c r="K135" s="75">
        <f t="shared" si="7"/>
        <v>3.357844532637559</v>
      </c>
      <c r="L135" s="106">
        <v>0.06688556097062082</v>
      </c>
      <c r="M135" s="86" t="s">
        <v>142</v>
      </c>
      <c r="N135" s="75">
        <f t="shared" si="8"/>
        <v>1.5800570507255363</v>
      </c>
      <c r="O135" s="75">
        <v>4</v>
      </c>
      <c r="P135" s="75">
        <v>70</v>
      </c>
      <c r="Q135" s="75">
        <f t="shared" si="9"/>
        <v>3.7062736912278917</v>
      </c>
      <c r="R135" s="106">
        <v>0.054208283537202195</v>
      </c>
    </row>
    <row r="136" spans="1:18" ht="12.75">
      <c r="A136" s="77"/>
      <c r="B136" s="78"/>
      <c r="C136" s="78"/>
      <c r="D136" s="78"/>
      <c r="E136" s="78"/>
      <c r="F136" s="108"/>
      <c r="G136" s="77" t="s">
        <v>143</v>
      </c>
      <c r="H136" s="78">
        <f t="shared" si="6"/>
        <v>13.249906982512712</v>
      </c>
      <c r="I136" s="78">
        <v>12</v>
      </c>
      <c r="J136" s="78">
        <v>587</v>
      </c>
      <c r="K136" s="78">
        <f t="shared" si="7"/>
        <v>0.11790780622052074</v>
      </c>
      <c r="L136" s="108">
        <v>0.731314814332925</v>
      </c>
      <c r="M136" s="79" t="s">
        <v>144</v>
      </c>
      <c r="N136" s="78">
        <f t="shared" si="8"/>
        <v>13.046756790276572</v>
      </c>
      <c r="O136" s="78">
        <v>12</v>
      </c>
      <c r="P136" s="78">
        <v>578</v>
      </c>
      <c r="Q136" s="78">
        <f t="shared" si="9"/>
        <v>0.08398254030509011</v>
      </c>
      <c r="R136" s="108">
        <v>0.7719712278802082</v>
      </c>
    </row>
    <row r="137" spans="1:18" ht="22.5">
      <c r="A137" s="74" t="s">
        <v>219</v>
      </c>
      <c r="B137" s="75">
        <f>(182/8063)*D137</f>
        <v>25.80007441398983</v>
      </c>
      <c r="C137" s="75">
        <v>23</v>
      </c>
      <c r="D137" s="75">
        <v>1143</v>
      </c>
      <c r="E137" s="75">
        <f>(C137-B137)^2/B137</f>
        <v>0.3038912445783141</v>
      </c>
      <c r="F137" s="106">
        <v>0.5814531809583412</v>
      </c>
      <c r="G137" s="74" t="s">
        <v>11</v>
      </c>
      <c r="H137" s="75">
        <f t="shared" si="6"/>
        <v>8.600024804663276</v>
      </c>
      <c r="I137" s="75">
        <v>7</v>
      </c>
      <c r="J137" s="75">
        <v>381</v>
      </c>
      <c r="K137" s="75">
        <f t="shared" si="7"/>
        <v>0.2976827897228363</v>
      </c>
      <c r="L137" s="106">
        <v>0.5853387631939355</v>
      </c>
      <c r="M137" s="86" t="s">
        <v>12</v>
      </c>
      <c r="N137" s="75">
        <f t="shared" si="8"/>
        <v>5.778494356939104</v>
      </c>
      <c r="O137" s="75">
        <v>6</v>
      </c>
      <c r="P137" s="75">
        <v>256</v>
      </c>
      <c r="Q137" s="75">
        <f t="shared" si="9"/>
        <v>0.008490922873170506</v>
      </c>
      <c r="R137" s="106">
        <v>0.9265818787153645</v>
      </c>
    </row>
    <row r="138" spans="1:18" ht="22.5">
      <c r="A138" s="80"/>
      <c r="B138" s="16"/>
      <c r="C138" s="16"/>
      <c r="D138" s="16"/>
      <c r="E138" s="16"/>
      <c r="F138" s="107"/>
      <c r="G138" s="80" t="s">
        <v>22</v>
      </c>
      <c r="H138" s="16">
        <f t="shared" si="6"/>
        <v>8.103435445863822</v>
      </c>
      <c r="I138" s="16">
        <v>8</v>
      </c>
      <c r="J138" s="16">
        <v>359</v>
      </c>
      <c r="K138" s="16">
        <f t="shared" si="7"/>
        <v>0.0013202908238762515</v>
      </c>
      <c r="L138" s="107">
        <v>0.9710145975014675</v>
      </c>
      <c r="M138" s="34" t="s">
        <v>171</v>
      </c>
      <c r="N138" s="35">
        <f t="shared" si="8"/>
        <v>0.42887262805407417</v>
      </c>
      <c r="O138" s="35">
        <v>2</v>
      </c>
      <c r="P138" s="35">
        <v>19</v>
      </c>
      <c r="Q138" s="35">
        <f t="shared" si="9"/>
        <v>5.755651112727295</v>
      </c>
      <c r="R138" s="109">
        <v>0.016435703374598987</v>
      </c>
    </row>
    <row r="139" spans="1:18" ht="22.5">
      <c r="A139" s="80"/>
      <c r="B139" s="16"/>
      <c r="C139" s="16"/>
      <c r="D139" s="16"/>
      <c r="E139" s="16"/>
      <c r="F139" s="107"/>
      <c r="G139" s="80"/>
      <c r="H139" s="16"/>
      <c r="I139" s="16"/>
      <c r="J139" s="16"/>
      <c r="K139" s="16"/>
      <c r="L139" s="107"/>
      <c r="M139" s="18" t="s">
        <v>21</v>
      </c>
      <c r="N139" s="16">
        <f t="shared" si="8"/>
        <v>2.8441026913059653</v>
      </c>
      <c r="O139" s="16">
        <v>2</v>
      </c>
      <c r="P139" s="16">
        <v>126</v>
      </c>
      <c r="Q139" s="16">
        <f t="shared" si="9"/>
        <v>0.25052166915351465</v>
      </c>
      <c r="R139" s="107">
        <v>0.6167079936073345</v>
      </c>
    </row>
    <row r="140" spans="1:18" ht="22.5">
      <c r="A140" s="80"/>
      <c r="B140" s="16"/>
      <c r="C140" s="16"/>
      <c r="D140" s="16"/>
      <c r="E140" s="16"/>
      <c r="F140" s="107"/>
      <c r="G140" s="80" t="s">
        <v>20</v>
      </c>
      <c r="H140" s="16">
        <f t="shared" si="6"/>
        <v>3.3406920501054196</v>
      </c>
      <c r="I140" s="16">
        <v>3</v>
      </c>
      <c r="J140" s="16">
        <v>148</v>
      </c>
      <c r="K140" s="16">
        <f t="shared" si="7"/>
        <v>0.03474461915798883</v>
      </c>
      <c r="L140" s="107">
        <v>0.8521318096865893</v>
      </c>
      <c r="M140" s="18" t="s">
        <v>21</v>
      </c>
      <c r="N140" s="16">
        <f t="shared" si="8"/>
        <v>2.8441026913059653</v>
      </c>
      <c r="O140" s="16">
        <v>2</v>
      </c>
      <c r="P140" s="16">
        <v>126</v>
      </c>
      <c r="Q140" s="16">
        <f t="shared" si="9"/>
        <v>0.25052166915351465</v>
      </c>
      <c r="R140" s="107">
        <v>0.6167079936073345</v>
      </c>
    </row>
    <row r="141" spans="1:18" ht="22.5">
      <c r="A141" s="80"/>
      <c r="B141" s="16"/>
      <c r="C141" s="16"/>
      <c r="D141" s="16"/>
      <c r="E141" s="16"/>
      <c r="F141" s="107"/>
      <c r="G141" s="80" t="s">
        <v>26</v>
      </c>
      <c r="H141" s="16">
        <f t="shared" si="6"/>
        <v>6.5008061515564926</v>
      </c>
      <c r="I141" s="16">
        <v>3</v>
      </c>
      <c r="J141" s="16">
        <v>288</v>
      </c>
      <c r="K141" s="16">
        <f t="shared" si="7"/>
        <v>1.885249832875174</v>
      </c>
      <c r="L141" s="107">
        <v>0.1697386676967274</v>
      </c>
      <c r="M141" s="18" t="s">
        <v>27</v>
      </c>
      <c r="N141" s="16">
        <f t="shared" si="8"/>
        <v>1.9412129480342304</v>
      </c>
      <c r="O141" s="16">
        <v>2</v>
      </c>
      <c r="P141" s="16">
        <v>86</v>
      </c>
      <c r="Q141" s="16">
        <f t="shared" si="9"/>
        <v>0.001780287671337517</v>
      </c>
      <c r="R141" s="107">
        <v>0.9663444767140141</v>
      </c>
    </row>
    <row r="142" spans="1:18" ht="12.75">
      <c r="A142" s="80"/>
      <c r="B142" s="16"/>
      <c r="C142" s="16"/>
      <c r="D142" s="16"/>
      <c r="E142" s="16"/>
      <c r="F142" s="107"/>
      <c r="G142" s="80" t="s">
        <v>24</v>
      </c>
      <c r="H142" s="16">
        <f t="shared" si="6"/>
        <v>12.437306213568151</v>
      </c>
      <c r="I142" s="16">
        <v>14</v>
      </c>
      <c r="J142" s="16">
        <v>551</v>
      </c>
      <c r="K142" s="16">
        <f t="shared" si="7"/>
        <v>0.1963457221539388</v>
      </c>
      <c r="L142" s="107">
        <v>0.6576867846074151</v>
      </c>
      <c r="M142" s="18" t="s">
        <v>25</v>
      </c>
      <c r="N142" s="16">
        <f t="shared" si="8"/>
        <v>12.166439290586629</v>
      </c>
      <c r="O142" s="16">
        <v>14</v>
      </c>
      <c r="P142" s="16">
        <v>539</v>
      </c>
      <c r="Q142" s="16">
        <f t="shared" si="9"/>
        <v>0.2763294004767406</v>
      </c>
      <c r="R142" s="107">
        <v>0.5991172131332883</v>
      </c>
    </row>
    <row r="143" spans="1:18" ht="22.5">
      <c r="A143" s="80"/>
      <c r="B143" s="16"/>
      <c r="C143" s="16"/>
      <c r="D143" s="16"/>
      <c r="E143" s="16"/>
      <c r="F143" s="107"/>
      <c r="G143" s="80"/>
      <c r="H143" s="16"/>
      <c r="I143" s="16"/>
      <c r="J143" s="16"/>
      <c r="K143" s="16"/>
      <c r="L143" s="107"/>
      <c r="M143" s="18" t="s">
        <v>19</v>
      </c>
      <c r="N143" s="16">
        <f t="shared" si="8"/>
        <v>3.1601141014510725</v>
      </c>
      <c r="O143" s="16">
        <v>2</v>
      </c>
      <c r="P143" s="16">
        <v>140</v>
      </c>
      <c r="Q143" s="16">
        <f t="shared" si="9"/>
        <v>0.42589118151386696</v>
      </c>
      <c r="R143" s="107">
        <v>0.5140120008315142</v>
      </c>
    </row>
    <row r="144" spans="1:18" ht="22.5">
      <c r="A144" s="77"/>
      <c r="B144" s="78"/>
      <c r="C144" s="78"/>
      <c r="D144" s="78"/>
      <c r="E144" s="78"/>
      <c r="F144" s="108"/>
      <c r="G144" s="77" t="s">
        <v>17</v>
      </c>
      <c r="H144" s="78">
        <f t="shared" si="6"/>
        <v>5.485055190375791</v>
      </c>
      <c r="I144" s="78">
        <v>4</v>
      </c>
      <c r="J144" s="78">
        <v>243</v>
      </c>
      <c r="K144" s="78">
        <f t="shared" si="7"/>
        <v>0.4020723296151521</v>
      </c>
      <c r="L144" s="108">
        <v>0.526020955477719</v>
      </c>
      <c r="M144" s="79" t="s">
        <v>19</v>
      </c>
      <c r="N144" s="78">
        <f t="shared" si="8"/>
        <v>3.1601141014510725</v>
      </c>
      <c r="O144" s="78">
        <v>2</v>
      </c>
      <c r="P144" s="78">
        <v>140</v>
      </c>
      <c r="Q144" s="78">
        <f t="shared" si="9"/>
        <v>0.42589118151386696</v>
      </c>
      <c r="R144" s="108">
        <v>0.5140120008315142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4">
      <selection activeCell="A4" sqref="A4"/>
    </sheetView>
  </sheetViews>
  <sheetFormatPr defaultColWidth="9.140625" defaultRowHeight="12.75"/>
  <cols>
    <col min="1" max="1" width="20.7109375" style="2" customWidth="1"/>
    <col min="2" max="6" width="9.140625" style="2" customWidth="1"/>
    <col min="7" max="7" width="20.7109375" style="2" customWidth="1"/>
    <col min="8" max="12" width="9.140625" style="2" customWidth="1"/>
    <col min="13" max="13" width="20.7109375" style="2" customWidth="1"/>
    <col min="14" max="18" width="9.140625" style="2" customWidth="1"/>
  </cols>
  <sheetData>
    <row r="1" ht="13.5" thickBot="1">
      <c r="A1" s="2" t="s">
        <v>282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12.75">
      <c r="A4" s="92" t="s">
        <v>29</v>
      </c>
      <c r="B4" s="12">
        <f>(190/8063)*D4</f>
        <v>40.46012650378271</v>
      </c>
      <c r="C4" s="12">
        <v>38</v>
      </c>
      <c r="D4" s="12">
        <v>1717</v>
      </c>
      <c r="E4" s="12">
        <f>(C4-B4)^2/B4</f>
        <v>0.149584861383177</v>
      </c>
      <c r="F4" s="13">
        <v>0.6989323960242991</v>
      </c>
      <c r="G4" s="92" t="s">
        <v>44</v>
      </c>
      <c r="H4" s="12">
        <f>(190/8063)*J4</f>
        <v>6.315267270246807</v>
      </c>
      <c r="I4" s="12">
        <v>6</v>
      </c>
      <c r="J4" s="12">
        <v>268</v>
      </c>
      <c r="K4" s="12">
        <f>(I4-H4)^2/H4</f>
        <v>0.015738597819469426</v>
      </c>
      <c r="L4" s="13">
        <v>0.9001644810440503</v>
      </c>
      <c r="M4" s="92" t="s">
        <v>41</v>
      </c>
      <c r="N4" s="12">
        <f>(190/8063)*P4</f>
        <v>5.702592087312414</v>
      </c>
      <c r="O4" s="12">
        <v>6</v>
      </c>
      <c r="P4" s="12">
        <v>242</v>
      </c>
      <c r="Q4" s="12">
        <f>(O4-N4)^2/N4</f>
        <v>0.015510747599496121</v>
      </c>
      <c r="R4" s="13">
        <v>0.9008860264934557</v>
      </c>
    </row>
    <row r="5" spans="1:18" ht="12.75">
      <c r="A5" s="93"/>
      <c r="B5" s="16"/>
      <c r="C5" s="16"/>
      <c r="D5" s="16"/>
      <c r="E5" s="16"/>
      <c r="F5" s="17"/>
      <c r="G5" s="93"/>
      <c r="H5" s="16"/>
      <c r="I5" s="16"/>
      <c r="J5" s="16"/>
      <c r="K5" s="16"/>
      <c r="L5" s="17"/>
      <c r="M5" s="93" t="s">
        <v>39</v>
      </c>
      <c r="N5" s="16">
        <f aca="true" t="shared" si="0" ref="N5:N68">(190/8063)*P5</f>
        <v>5.23130348505519</v>
      </c>
      <c r="O5" s="16">
        <v>5</v>
      </c>
      <c r="P5" s="16">
        <v>222</v>
      </c>
      <c r="Q5" s="16">
        <f aca="true" t="shared" si="1" ref="Q5:Q68">(O5-N5)^2/N5</f>
        <v>0.010227145557798238</v>
      </c>
      <c r="R5" s="17">
        <v>0.9194477773126754</v>
      </c>
    </row>
    <row r="6" spans="1:18" ht="12.75">
      <c r="A6" s="93"/>
      <c r="B6" s="16"/>
      <c r="C6" s="16"/>
      <c r="D6" s="16"/>
      <c r="E6" s="16"/>
      <c r="F6" s="17"/>
      <c r="G6" s="93" t="s">
        <v>40</v>
      </c>
      <c r="H6" s="16">
        <f>(190/8063)*J6</f>
        <v>37.32605729877217</v>
      </c>
      <c r="I6" s="16">
        <v>37</v>
      </c>
      <c r="J6" s="16">
        <v>1584</v>
      </c>
      <c r="K6" s="16">
        <f>(I6-H6)^2/H6</f>
        <v>0.002848234444683805</v>
      </c>
      <c r="L6" s="17">
        <v>0.9574380250499779</v>
      </c>
      <c r="M6" s="93" t="s">
        <v>41</v>
      </c>
      <c r="N6" s="16">
        <f t="shared" si="0"/>
        <v>5.702592087312414</v>
      </c>
      <c r="O6" s="16">
        <v>6</v>
      </c>
      <c r="P6" s="16">
        <v>242</v>
      </c>
      <c r="Q6" s="16">
        <f t="shared" si="1"/>
        <v>0.015510747599496121</v>
      </c>
      <c r="R6" s="17">
        <v>0.9008860264934557</v>
      </c>
    </row>
    <row r="7" spans="1:18" ht="12.75">
      <c r="A7" s="93"/>
      <c r="B7" s="16"/>
      <c r="C7" s="16"/>
      <c r="D7" s="16"/>
      <c r="E7" s="16"/>
      <c r="F7" s="17"/>
      <c r="G7" s="93"/>
      <c r="H7" s="16"/>
      <c r="I7" s="16"/>
      <c r="J7" s="16"/>
      <c r="K7" s="16"/>
      <c r="L7" s="17"/>
      <c r="M7" s="93" t="s">
        <v>35</v>
      </c>
      <c r="N7" s="16">
        <f t="shared" si="0"/>
        <v>35.087436438050354</v>
      </c>
      <c r="O7" s="16">
        <v>33</v>
      </c>
      <c r="P7" s="16">
        <v>1489</v>
      </c>
      <c r="Q7" s="16">
        <f t="shared" si="1"/>
        <v>0.12418664129520167</v>
      </c>
      <c r="R7" s="17">
        <v>0.7245373646757206</v>
      </c>
    </row>
    <row r="8" spans="1:18" ht="12.75">
      <c r="A8" s="93"/>
      <c r="B8" s="16"/>
      <c r="C8" s="16"/>
      <c r="D8" s="16"/>
      <c r="E8" s="16"/>
      <c r="F8" s="17"/>
      <c r="G8" s="93"/>
      <c r="H8" s="16"/>
      <c r="I8" s="16"/>
      <c r="J8" s="16"/>
      <c r="K8" s="16"/>
      <c r="L8" s="17"/>
      <c r="M8" s="93" t="s">
        <v>34</v>
      </c>
      <c r="N8" s="16">
        <f t="shared" si="0"/>
        <v>7.304973334986977</v>
      </c>
      <c r="O8" s="16">
        <v>9</v>
      </c>
      <c r="P8" s="16">
        <v>310</v>
      </c>
      <c r="Q8" s="16">
        <f t="shared" si="1"/>
        <v>0.3933094979750932</v>
      </c>
      <c r="R8" s="17">
        <v>0.5305648989091416</v>
      </c>
    </row>
    <row r="9" spans="1:18" ht="12.75">
      <c r="A9" s="93"/>
      <c r="B9" s="16"/>
      <c r="C9" s="16"/>
      <c r="D9" s="16"/>
      <c r="E9" s="16"/>
      <c r="F9" s="17"/>
      <c r="G9" s="93"/>
      <c r="H9" s="16"/>
      <c r="I9" s="16"/>
      <c r="J9" s="16"/>
      <c r="K9" s="16"/>
      <c r="L9" s="17"/>
      <c r="M9" s="93" t="s">
        <v>43</v>
      </c>
      <c r="N9" s="16">
        <f t="shared" si="0"/>
        <v>2.851296043656207</v>
      </c>
      <c r="O9" s="16">
        <v>3</v>
      </c>
      <c r="P9" s="16">
        <v>121</v>
      </c>
      <c r="Q9" s="16">
        <f t="shared" si="1"/>
        <v>0.007755373799748061</v>
      </c>
      <c r="R9" s="17">
        <v>0.9298253311132613</v>
      </c>
    </row>
    <row r="10" spans="1:18" ht="12.75">
      <c r="A10" s="93"/>
      <c r="B10" s="16"/>
      <c r="C10" s="16"/>
      <c r="D10" s="16"/>
      <c r="E10" s="16"/>
      <c r="F10" s="17"/>
      <c r="G10" s="93" t="s">
        <v>35</v>
      </c>
      <c r="H10" s="16">
        <f>(190/8063)*J10</f>
        <v>36.19496465335483</v>
      </c>
      <c r="I10" s="16">
        <v>35</v>
      </c>
      <c r="J10" s="16">
        <v>1536</v>
      </c>
      <c r="K10" s="16">
        <f>(I10-H10)^2/H10</f>
        <v>0.03945135839869034</v>
      </c>
      <c r="L10" s="17">
        <v>0.8425571449637038</v>
      </c>
      <c r="M10" s="93" t="s">
        <v>39</v>
      </c>
      <c r="N10" s="16">
        <f t="shared" si="0"/>
        <v>5.23130348505519</v>
      </c>
      <c r="O10" s="16">
        <v>5</v>
      </c>
      <c r="P10" s="16">
        <v>222</v>
      </c>
      <c r="Q10" s="16">
        <f t="shared" si="1"/>
        <v>0.010227145557798238</v>
      </c>
      <c r="R10" s="17">
        <v>0.9194477773126754</v>
      </c>
    </row>
    <row r="11" spans="1:18" ht="12.75">
      <c r="A11" s="93"/>
      <c r="B11" s="16"/>
      <c r="C11" s="16"/>
      <c r="D11" s="16"/>
      <c r="E11" s="16"/>
      <c r="F11" s="17"/>
      <c r="G11" s="93"/>
      <c r="H11" s="16"/>
      <c r="I11" s="16"/>
      <c r="J11" s="16"/>
      <c r="K11" s="16"/>
      <c r="L11" s="17"/>
      <c r="M11" s="93" t="s">
        <v>37</v>
      </c>
      <c r="N11" s="16">
        <f t="shared" si="0"/>
        <v>28.135929554756295</v>
      </c>
      <c r="O11" s="16">
        <v>31</v>
      </c>
      <c r="P11" s="16">
        <v>1194</v>
      </c>
      <c r="Q11" s="16">
        <f t="shared" si="1"/>
        <v>0.2915453530459881</v>
      </c>
      <c r="R11" s="17">
        <v>0.5892319294863659</v>
      </c>
    </row>
    <row r="12" spans="1:18" ht="12.75">
      <c r="A12" s="93"/>
      <c r="B12" s="16"/>
      <c r="C12" s="16"/>
      <c r="D12" s="16"/>
      <c r="E12" s="16"/>
      <c r="F12" s="17"/>
      <c r="G12" s="93"/>
      <c r="H12" s="16"/>
      <c r="I12" s="16"/>
      <c r="J12" s="16"/>
      <c r="K12" s="16"/>
      <c r="L12" s="17"/>
      <c r="M12" s="93" t="s">
        <v>33</v>
      </c>
      <c r="N12" s="16">
        <f t="shared" si="0"/>
        <v>6.221009549795362</v>
      </c>
      <c r="O12" s="16">
        <v>8</v>
      </c>
      <c r="P12" s="16">
        <v>264</v>
      </c>
      <c r="Q12" s="16">
        <f t="shared" si="1"/>
        <v>0.5087288480409754</v>
      </c>
      <c r="R12" s="17">
        <v>0.47568964638884814</v>
      </c>
    </row>
    <row r="13" spans="1:18" ht="12.75">
      <c r="A13" s="93"/>
      <c r="B13" s="16"/>
      <c r="C13" s="16"/>
      <c r="D13" s="16"/>
      <c r="E13" s="16"/>
      <c r="F13" s="17"/>
      <c r="G13" s="93" t="s">
        <v>32</v>
      </c>
      <c r="H13" s="16">
        <f>(190/8063)*J13</f>
        <v>8.059035098598537</v>
      </c>
      <c r="I13" s="16">
        <v>9</v>
      </c>
      <c r="J13" s="16">
        <v>342</v>
      </c>
      <c r="K13" s="16">
        <f>(I13-H13)^2/H13</f>
        <v>0.10986612352928432</v>
      </c>
      <c r="L13" s="17">
        <v>0.7402966032036995</v>
      </c>
      <c r="M13" s="93" t="s">
        <v>34</v>
      </c>
      <c r="N13" s="16">
        <f t="shared" si="0"/>
        <v>7.304973334986977</v>
      </c>
      <c r="O13" s="16">
        <v>9</v>
      </c>
      <c r="P13" s="16">
        <v>310</v>
      </c>
      <c r="Q13" s="16">
        <f t="shared" si="1"/>
        <v>0.3933094979750932</v>
      </c>
      <c r="R13" s="17">
        <v>0.5305648989091416</v>
      </c>
    </row>
    <row r="14" spans="1:18" ht="12.75">
      <c r="A14" s="93"/>
      <c r="B14" s="16"/>
      <c r="C14" s="16"/>
      <c r="D14" s="16"/>
      <c r="E14" s="16"/>
      <c r="F14" s="17"/>
      <c r="G14" s="93"/>
      <c r="H14" s="16"/>
      <c r="I14" s="16"/>
      <c r="J14" s="16"/>
      <c r="K14" s="16"/>
      <c r="L14" s="17"/>
      <c r="M14" s="93" t="s">
        <v>33</v>
      </c>
      <c r="N14" s="16">
        <f t="shared" si="0"/>
        <v>6.221009549795362</v>
      </c>
      <c r="O14" s="16">
        <v>8</v>
      </c>
      <c r="P14" s="16">
        <v>264</v>
      </c>
      <c r="Q14" s="16">
        <f t="shared" si="1"/>
        <v>0.5087288480409754</v>
      </c>
      <c r="R14" s="17">
        <v>0.47568964638884814</v>
      </c>
    </row>
    <row r="15" spans="1:18" ht="13.5" thickBot="1">
      <c r="A15" s="94"/>
      <c r="B15" s="20"/>
      <c r="C15" s="20"/>
      <c r="D15" s="20"/>
      <c r="E15" s="20"/>
      <c r="F15" s="21"/>
      <c r="G15" s="94" t="s">
        <v>45</v>
      </c>
      <c r="H15" s="20">
        <f>(190/8063)*J15</f>
        <v>2.4271363016247056</v>
      </c>
      <c r="I15" s="20">
        <v>5</v>
      </c>
      <c r="J15" s="20">
        <v>103</v>
      </c>
      <c r="K15" s="20">
        <f>(I15-H15)^2/H15</f>
        <v>2.727340696106054</v>
      </c>
      <c r="L15" s="21">
        <v>0.09864341163029688</v>
      </c>
      <c r="M15" s="95" t="s">
        <v>283</v>
      </c>
      <c r="N15" s="23">
        <f t="shared" si="0"/>
        <v>0.3770308818057795</v>
      </c>
      <c r="O15" s="23">
        <v>2</v>
      </c>
      <c r="P15" s="23">
        <v>16</v>
      </c>
      <c r="Q15" s="23">
        <f t="shared" si="1"/>
        <v>6.986241408121569</v>
      </c>
      <c r="R15" s="24">
        <v>0.008213866117283253</v>
      </c>
    </row>
    <row r="16" spans="1:18" ht="12.75">
      <c r="A16" s="92" t="s">
        <v>160</v>
      </c>
      <c r="B16" s="12">
        <f>(190/8063)*D16</f>
        <v>175.95559965273472</v>
      </c>
      <c r="C16" s="12">
        <v>174</v>
      </c>
      <c r="D16" s="12">
        <v>7467</v>
      </c>
      <c r="E16" s="12">
        <f>(C16-B16)^2/B16</f>
        <v>0.021734858164922943</v>
      </c>
      <c r="F16" s="13">
        <v>0.8827946269287003</v>
      </c>
      <c r="G16" s="92" t="s">
        <v>81</v>
      </c>
      <c r="H16" s="12">
        <f>(190/8063)*J16</f>
        <v>55.046508743643805</v>
      </c>
      <c r="I16" s="12">
        <v>57</v>
      </c>
      <c r="J16" s="12">
        <v>2336</v>
      </c>
      <c r="K16" s="12">
        <f>(I16-H16)^2/H16</f>
        <v>0.06932552446572282</v>
      </c>
      <c r="L16" s="13">
        <v>0.7923213588968956</v>
      </c>
      <c r="M16" s="92" t="s">
        <v>86</v>
      </c>
      <c r="N16" s="12">
        <f t="shared" si="0"/>
        <v>2.851296043656207</v>
      </c>
      <c r="O16" s="12">
        <v>3</v>
      </c>
      <c r="P16" s="12">
        <v>121</v>
      </c>
      <c r="Q16" s="12">
        <f t="shared" si="1"/>
        <v>0.007755373799748061</v>
      </c>
      <c r="R16" s="13">
        <v>0.9298253311132613</v>
      </c>
    </row>
    <row r="17" spans="1:18" ht="12.75">
      <c r="A17" s="93"/>
      <c r="B17" s="16"/>
      <c r="C17" s="16"/>
      <c r="D17" s="16"/>
      <c r="E17" s="16"/>
      <c r="F17" s="17"/>
      <c r="G17" s="93"/>
      <c r="H17" s="16"/>
      <c r="I17" s="16"/>
      <c r="J17" s="16"/>
      <c r="K17" s="16"/>
      <c r="L17" s="17"/>
      <c r="M17" s="96" t="s">
        <v>82</v>
      </c>
      <c r="N17" s="35">
        <f t="shared" si="0"/>
        <v>8.271114969614288</v>
      </c>
      <c r="O17" s="35">
        <v>16</v>
      </c>
      <c r="P17" s="35">
        <v>351</v>
      </c>
      <c r="Q17" s="35">
        <f t="shared" si="1"/>
        <v>7.222202089122457</v>
      </c>
      <c r="R17" s="36">
        <v>0.007200731806481175</v>
      </c>
    </row>
    <row r="18" spans="1:18" ht="12.75">
      <c r="A18" s="93"/>
      <c r="B18" s="16"/>
      <c r="C18" s="16"/>
      <c r="D18" s="16"/>
      <c r="E18" s="16"/>
      <c r="F18" s="17"/>
      <c r="G18" s="93"/>
      <c r="H18" s="16"/>
      <c r="I18" s="16"/>
      <c r="J18" s="16"/>
      <c r="K18" s="16"/>
      <c r="L18" s="17"/>
      <c r="M18" s="93" t="s">
        <v>84</v>
      </c>
      <c r="N18" s="16">
        <f t="shared" si="0"/>
        <v>53.23204762495349</v>
      </c>
      <c r="O18" s="16">
        <v>54</v>
      </c>
      <c r="P18" s="16">
        <v>2259</v>
      </c>
      <c r="Q18" s="16">
        <f t="shared" si="1"/>
        <v>0.011078868400754935</v>
      </c>
      <c r="R18" s="17">
        <v>0.9161725158240736</v>
      </c>
    </row>
    <row r="19" spans="1:18" ht="12.75">
      <c r="A19" s="93"/>
      <c r="B19" s="16"/>
      <c r="C19" s="16"/>
      <c r="D19" s="16"/>
      <c r="E19" s="16"/>
      <c r="F19" s="17"/>
      <c r="G19" s="93"/>
      <c r="H19" s="16"/>
      <c r="I19" s="16"/>
      <c r="J19" s="16"/>
      <c r="K19" s="16"/>
      <c r="L19" s="17"/>
      <c r="M19" s="93" t="s">
        <v>83</v>
      </c>
      <c r="N19" s="16">
        <f t="shared" si="0"/>
        <v>16.306585638099964</v>
      </c>
      <c r="O19" s="16">
        <v>10</v>
      </c>
      <c r="P19" s="16">
        <v>692</v>
      </c>
      <c r="Q19" s="16">
        <f t="shared" si="1"/>
        <v>2.4390772718085123</v>
      </c>
      <c r="R19" s="17">
        <v>0.11834582274063776</v>
      </c>
    </row>
    <row r="20" spans="1:18" ht="12.75">
      <c r="A20" s="93"/>
      <c r="B20" s="16"/>
      <c r="C20" s="16"/>
      <c r="D20" s="16"/>
      <c r="E20" s="16"/>
      <c r="F20" s="17"/>
      <c r="G20" s="93"/>
      <c r="H20" s="16"/>
      <c r="I20" s="16"/>
      <c r="J20" s="16"/>
      <c r="K20" s="16"/>
      <c r="L20" s="17"/>
      <c r="M20" s="93" t="s">
        <v>85</v>
      </c>
      <c r="N20" s="16">
        <f t="shared" si="0"/>
        <v>14.53925337963537</v>
      </c>
      <c r="O20" s="16">
        <v>11</v>
      </c>
      <c r="P20" s="16">
        <v>617</v>
      </c>
      <c r="Q20" s="16">
        <f t="shared" si="1"/>
        <v>0.8615514262104799</v>
      </c>
      <c r="R20" s="17">
        <v>0.35330489997931813</v>
      </c>
    </row>
    <row r="21" spans="1:18" ht="12.75">
      <c r="A21" s="93"/>
      <c r="B21" s="16"/>
      <c r="C21" s="16"/>
      <c r="D21" s="16"/>
      <c r="E21" s="16"/>
      <c r="F21" s="17"/>
      <c r="G21" s="93" t="s">
        <v>79</v>
      </c>
      <c r="H21" s="16">
        <f>(190/8063)*J21</f>
        <v>8.483194840630038</v>
      </c>
      <c r="I21" s="16">
        <v>8</v>
      </c>
      <c r="J21" s="16">
        <v>360</v>
      </c>
      <c r="K21" s="16">
        <f>(I21-H21)^2/H21</f>
        <v>0.027522326010155324</v>
      </c>
      <c r="L21" s="17">
        <v>0.8682367954750804</v>
      </c>
      <c r="M21" s="93" t="s">
        <v>80</v>
      </c>
      <c r="N21" s="16">
        <f t="shared" si="0"/>
        <v>2.0029765595932036</v>
      </c>
      <c r="O21" s="16">
        <v>3</v>
      </c>
      <c r="P21" s="16">
        <v>85</v>
      </c>
      <c r="Q21" s="16">
        <f t="shared" si="1"/>
        <v>0.4962892530916554</v>
      </c>
      <c r="R21" s="17">
        <v>0.48113514576603855</v>
      </c>
    </row>
    <row r="22" spans="1:18" ht="12.75">
      <c r="A22" s="93"/>
      <c r="B22" s="16"/>
      <c r="C22" s="16"/>
      <c r="D22" s="16"/>
      <c r="E22" s="16"/>
      <c r="F22" s="17"/>
      <c r="G22" s="93"/>
      <c r="H22" s="16"/>
      <c r="I22" s="16"/>
      <c r="J22" s="16"/>
      <c r="K22" s="16"/>
      <c r="L22" s="17"/>
      <c r="M22" s="93" t="s">
        <v>53</v>
      </c>
      <c r="N22" s="16">
        <f t="shared" si="0"/>
        <v>7.304973334986977</v>
      </c>
      <c r="O22" s="16">
        <v>7</v>
      </c>
      <c r="P22" s="16">
        <v>310</v>
      </c>
      <c r="Q22" s="16">
        <f t="shared" si="1"/>
        <v>0.012732248399541192</v>
      </c>
      <c r="R22" s="17">
        <v>0.9101595751067474</v>
      </c>
    </row>
    <row r="23" spans="1:18" ht="12.75">
      <c r="A23" s="93"/>
      <c r="B23" s="16"/>
      <c r="C23" s="16"/>
      <c r="D23" s="16"/>
      <c r="E23" s="16"/>
      <c r="F23" s="17"/>
      <c r="G23" s="93" t="s">
        <v>48</v>
      </c>
      <c r="H23" s="16">
        <f>(190/8063)*J23</f>
        <v>160.68584893960065</v>
      </c>
      <c r="I23" s="16">
        <v>159</v>
      </c>
      <c r="J23" s="16">
        <v>6819</v>
      </c>
      <c r="K23" s="16">
        <f>(I23-H23)^2/H23</f>
        <v>0.017687224269642563</v>
      </c>
      <c r="L23" s="17">
        <v>0.8941986609550608</v>
      </c>
      <c r="M23" s="93" t="s">
        <v>51</v>
      </c>
      <c r="N23" s="16">
        <f t="shared" si="0"/>
        <v>45.997767580305094</v>
      </c>
      <c r="O23" s="16">
        <v>38</v>
      </c>
      <c r="P23" s="16">
        <v>1952</v>
      </c>
      <c r="Q23" s="16">
        <f t="shared" si="1"/>
        <v>1.3905954491575554</v>
      </c>
      <c r="R23" s="17">
        <v>0.2383045683002245</v>
      </c>
    </row>
    <row r="24" spans="1:18" ht="12.75">
      <c r="A24" s="93"/>
      <c r="B24" s="16"/>
      <c r="C24" s="16"/>
      <c r="D24" s="16"/>
      <c r="E24" s="16"/>
      <c r="F24" s="17"/>
      <c r="G24" s="93"/>
      <c r="H24" s="16"/>
      <c r="I24" s="16"/>
      <c r="J24" s="16"/>
      <c r="K24" s="16"/>
      <c r="L24" s="17"/>
      <c r="M24" s="93" t="s">
        <v>49</v>
      </c>
      <c r="N24" s="16">
        <f t="shared" si="0"/>
        <v>120.53206002728513</v>
      </c>
      <c r="O24" s="16">
        <v>127</v>
      </c>
      <c r="P24" s="16">
        <v>5115</v>
      </c>
      <c r="Q24" s="16">
        <f t="shared" si="1"/>
        <v>0.3470798348686048</v>
      </c>
      <c r="R24" s="17">
        <v>0.5557708376609298</v>
      </c>
    </row>
    <row r="25" spans="1:18" ht="12.75">
      <c r="A25" s="93"/>
      <c r="B25" s="16"/>
      <c r="C25" s="16"/>
      <c r="D25" s="16"/>
      <c r="E25" s="16"/>
      <c r="F25" s="17"/>
      <c r="G25" s="93"/>
      <c r="H25" s="16"/>
      <c r="I25" s="16"/>
      <c r="J25" s="16"/>
      <c r="K25" s="16"/>
      <c r="L25" s="17"/>
      <c r="M25" s="93" t="s">
        <v>38</v>
      </c>
      <c r="N25" s="16">
        <f t="shared" si="0"/>
        <v>35.087436438050354</v>
      </c>
      <c r="O25" s="16">
        <v>33</v>
      </c>
      <c r="P25" s="16">
        <v>1489</v>
      </c>
      <c r="Q25" s="16">
        <f t="shared" si="1"/>
        <v>0.12418664129520167</v>
      </c>
      <c r="R25" s="17">
        <v>0.7245373646757206</v>
      </c>
    </row>
    <row r="26" spans="1:18" ht="12.75">
      <c r="A26" s="93"/>
      <c r="B26" s="16"/>
      <c r="C26" s="16"/>
      <c r="D26" s="16"/>
      <c r="E26" s="16"/>
      <c r="F26" s="17"/>
      <c r="G26" s="93"/>
      <c r="H26" s="16"/>
      <c r="I26" s="16"/>
      <c r="J26" s="16"/>
      <c r="K26" s="16"/>
      <c r="L26" s="17"/>
      <c r="M26" s="93" t="s">
        <v>54</v>
      </c>
      <c r="N26" s="16">
        <f t="shared" si="0"/>
        <v>4.05308197941213</v>
      </c>
      <c r="O26" s="16">
        <v>6</v>
      </c>
      <c r="P26" s="16">
        <v>172</v>
      </c>
      <c r="Q26" s="16">
        <f t="shared" si="1"/>
        <v>0.9352117223741855</v>
      </c>
      <c r="R26" s="17">
        <v>0.3335123141551045</v>
      </c>
    </row>
    <row r="27" spans="1:18" ht="12.75">
      <c r="A27" s="93"/>
      <c r="B27" s="16"/>
      <c r="C27" s="16"/>
      <c r="D27" s="16"/>
      <c r="E27" s="16"/>
      <c r="F27" s="17"/>
      <c r="G27" s="93"/>
      <c r="H27" s="16"/>
      <c r="I27" s="16"/>
      <c r="J27" s="16"/>
      <c r="K27" s="16"/>
      <c r="L27" s="17"/>
      <c r="M27" s="93" t="s">
        <v>53</v>
      </c>
      <c r="N27" s="16">
        <f t="shared" si="0"/>
        <v>7.304973334986977</v>
      </c>
      <c r="O27" s="16">
        <v>7</v>
      </c>
      <c r="P27" s="16">
        <v>310</v>
      </c>
      <c r="Q27" s="16">
        <f t="shared" si="1"/>
        <v>0.012732248399541192</v>
      </c>
      <c r="R27" s="17">
        <v>0.9101595751067474</v>
      </c>
    </row>
    <row r="28" spans="1:18" ht="12.75">
      <c r="A28" s="93"/>
      <c r="B28" s="16"/>
      <c r="C28" s="16"/>
      <c r="D28" s="16"/>
      <c r="E28" s="16"/>
      <c r="F28" s="17"/>
      <c r="G28" s="93"/>
      <c r="H28" s="16"/>
      <c r="I28" s="16"/>
      <c r="J28" s="16"/>
      <c r="K28" s="16"/>
      <c r="L28" s="17"/>
      <c r="M28" s="96" t="s">
        <v>52</v>
      </c>
      <c r="N28" s="35">
        <f t="shared" si="0"/>
        <v>8.271114969614288</v>
      </c>
      <c r="O28" s="35">
        <v>16</v>
      </c>
      <c r="P28" s="35">
        <v>351</v>
      </c>
      <c r="Q28" s="35">
        <f t="shared" si="1"/>
        <v>7.222202089122457</v>
      </c>
      <c r="R28" s="36">
        <v>0.007200731806481175</v>
      </c>
    </row>
    <row r="29" spans="1:18" ht="12.75">
      <c r="A29" s="93"/>
      <c r="B29" s="16"/>
      <c r="C29" s="16"/>
      <c r="D29" s="16"/>
      <c r="E29" s="16"/>
      <c r="F29" s="17"/>
      <c r="G29" s="93"/>
      <c r="H29" s="16"/>
      <c r="I29" s="16"/>
      <c r="J29" s="16"/>
      <c r="K29" s="16"/>
      <c r="L29" s="17"/>
      <c r="M29" s="93" t="s">
        <v>50</v>
      </c>
      <c r="N29" s="16">
        <f t="shared" si="0"/>
        <v>37.797345901029395</v>
      </c>
      <c r="O29" s="16">
        <v>35</v>
      </c>
      <c r="P29" s="16">
        <v>1604</v>
      </c>
      <c r="Q29" s="16">
        <f t="shared" si="1"/>
        <v>0.20702893029832667</v>
      </c>
      <c r="R29" s="17">
        <v>0.649106131889037</v>
      </c>
    </row>
    <row r="30" spans="1:18" ht="12.75">
      <c r="A30" s="93"/>
      <c r="B30" s="16"/>
      <c r="C30" s="16"/>
      <c r="D30" s="16"/>
      <c r="E30" s="16"/>
      <c r="F30" s="17"/>
      <c r="G30" s="93"/>
      <c r="H30" s="16"/>
      <c r="I30" s="16"/>
      <c r="J30" s="16"/>
      <c r="K30" s="16"/>
      <c r="L30" s="17"/>
      <c r="M30" s="96" t="s">
        <v>154</v>
      </c>
      <c r="N30" s="35">
        <f t="shared" si="0"/>
        <v>0.5184174624829467</v>
      </c>
      <c r="O30" s="35">
        <v>3</v>
      </c>
      <c r="P30" s="35">
        <v>22</v>
      </c>
      <c r="Q30" s="35">
        <f t="shared" si="1"/>
        <v>11.878943778272424</v>
      </c>
      <c r="R30" s="36">
        <v>0.0005677212762138506</v>
      </c>
    </row>
    <row r="31" spans="1:18" ht="12.75">
      <c r="A31" s="93"/>
      <c r="B31" s="16"/>
      <c r="C31" s="16"/>
      <c r="D31" s="16"/>
      <c r="E31" s="16"/>
      <c r="F31" s="17"/>
      <c r="G31" s="93"/>
      <c r="H31" s="16"/>
      <c r="I31" s="16"/>
      <c r="J31" s="16"/>
      <c r="K31" s="16"/>
      <c r="L31" s="17"/>
      <c r="M31" s="93" t="s">
        <v>55</v>
      </c>
      <c r="N31" s="16">
        <f t="shared" si="0"/>
        <v>3.275455785687709</v>
      </c>
      <c r="O31" s="16">
        <v>3</v>
      </c>
      <c r="P31" s="16">
        <v>139</v>
      </c>
      <c r="Q31" s="16">
        <f t="shared" si="1"/>
        <v>0.02316498674791373</v>
      </c>
      <c r="R31" s="17">
        <v>0.8790288130893358</v>
      </c>
    </row>
    <row r="32" spans="1:18" ht="12.75">
      <c r="A32" s="93"/>
      <c r="B32" s="16"/>
      <c r="C32" s="16"/>
      <c r="D32" s="16"/>
      <c r="E32" s="16"/>
      <c r="F32" s="17"/>
      <c r="G32" s="93"/>
      <c r="H32" s="16"/>
      <c r="I32" s="16"/>
      <c r="J32" s="16"/>
      <c r="K32" s="16"/>
      <c r="L32" s="17"/>
      <c r="M32" s="93" t="s">
        <v>56</v>
      </c>
      <c r="N32" s="16">
        <f t="shared" si="0"/>
        <v>11.970730497333498</v>
      </c>
      <c r="O32" s="16">
        <v>9</v>
      </c>
      <c r="P32" s="16">
        <v>508</v>
      </c>
      <c r="Q32" s="16">
        <f t="shared" si="1"/>
        <v>0.7372348487632541</v>
      </c>
      <c r="R32" s="17">
        <v>0.39054809689529857</v>
      </c>
    </row>
    <row r="33" spans="1:18" ht="12.75">
      <c r="A33" s="93"/>
      <c r="B33" s="16"/>
      <c r="C33" s="16"/>
      <c r="D33" s="16"/>
      <c r="E33" s="16"/>
      <c r="F33" s="17"/>
      <c r="G33" s="93"/>
      <c r="H33" s="16"/>
      <c r="I33" s="16"/>
      <c r="J33" s="16"/>
      <c r="K33" s="16"/>
      <c r="L33" s="17"/>
      <c r="M33" s="97" t="s">
        <v>57</v>
      </c>
      <c r="N33" s="32">
        <f t="shared" si="0"/>
        <v>7.564182066228451</v>
      </c>
      <c r="O33" s="32">
        <v>2</v>
      </c>
      <c r="P33" s="32">
        <v>321</v>
      </c>
      <c r="Q33" s="32">
        <f t="shared" si="1"/>
        <v>4.092990067540142</v>
      </c>
      <c r="R33" s="33">
        <v>0.04306140028734973</v>
      </c>
    </row>
    <row r="34" spans="1:18" ht="12.75">
      <c r="A34" s="93"/>
      <c r="B34" s="16"/>
      <c r="C34" s="16"/>
      <c r="D34" s="16"/>
      <c r="E34" s="16"/>
      <c r="F34" s="17"/>
      <c r="G34" s="93"/>
      <c r="H34" s="16"/>
      <c r="I34" s="16"/>
      <c r="J34" s="16"/>
      <c r="K34" s="16"/>
      <c r="L34" s="17"/>
      <c r="M34" s="93" t="s">
        <v>59</v>
      </c>
      <c r="N34" s="16">
        <f t="shared" si="0"/>
        <v>1.93228326925462</v>
      </c>
      <c r="O34" s="16">
        <v>2</v>
      </c>
      <c r="P34" s="16">
        <v>82</v>
      </c>
      <c r="Q34" s="16">
        <f t="shared" si="1"/>
        <v>0.002373128047944641</v>
      </c>
      <c r="R34" s="17">
        <v>0.9611466117690505</v>
      </c>
    </row>
    <row r="35" spans="1:18" ht="12.75">
      <c r="A35" s="93"/>
      <c r="B35" s="16"/>
      <c r="C35" s="16"/>
      <c r="D35" s="16"/>
      <c r="E35" s="16"/>
      <c r="F35" s="17"/>
      <c r="G35" s="93" t="s">
        <v>89</v>
      </c>
      <c r="H35" s="16">
        <f>(190/8063)*J35</f>
        <v>2.167927570383232</v>
      </c>
      <c r="I35" s="16">
        <v>2</v>
      </c>
      <c r="J35" s="16">
        <v>92</v>
      </c>
      <c r="K35" s="16">
        <f>(I35-H35)^2/H35</f>
        <v>0.013007661916412807</v>
      </c>
      <c r="L35" s="17">
        <v>0.9091972558902367</v>
      </c>
      <c r="M35" s="93" t="s">
        <v>59</v>
      </c>
      <c r="N35" s="16">
        <f t="shared" si="0"/>
        <v>1.93228326925462</v>
      </c>
      <c r="O35" s="16">
        <v>2</v>
      </c>
      <c r="P35" s="16">
        <v>82</v>
      </c>
      <c r="Q35" s="16">
        <f t="shared" si="1"/>
        <v>0.002373128047944641</v>
      </c>
      <c r="R35" s="17">
        <v>0.9611466117690505</v>
      </c>
    </row>
    <row r="36" spans="1:18" ht="12.75">
      <c r="A36" s="93"/>
      <c r="B36" s="16"/>
      <c r="C36" s="16"/>
      <c r="D36" s="16"/>
      <c r="E36" s="16"/>
      <c r="F36" s="17"/>
      <c r="G36" s="93" t="s">
        <v>91</v>
      </c>
      <c r="H36" s="16">
        <f>(190/8063)*J36</f>
        <v>24.95473148952003</v>
      </c>
      <c r="I36" s="16">
        <v>23</v>
      </c>
      <c r="J36" s="16">
        <v>1059</v>
      </c>
      <c r="K36" s="16">
        <f>(I36-H36)^2/H36</f>
        <v>0.15311626164865144</v>
      </c>
      <c r="L36" s="17">
        <v>0.6955749586756123</v>
      </c>
      <c r="M36" s="97" t="s">
        <v>92</v>
      </c>
      <c r="N36" s="32">
        <f t="shared" si="0"/>
        <v>17.60262929430733</v>
      </c>
      <c r="O36" s="32">
        <v>9</v>
      </c>
      <c r="P36" s="32">
        <v>747</v>
      </c>
      <c r="Q36" s="32">
        <f t="shared" si="1"/>
        <v>4.204214582829842</v>
      </c>
      <c r="R36" s="33">
        <v>0.04032364369438857</v>
      </c>
    </row>
    <row r="37" spans="1:18" ht="12.75">
      <c r="A37" s="93"/>
      <c r="B37" s="16"/>
      <c r="C37" s="16"/>
      <c r="D37" s="16"/>
      <c r="E37" s="16"/>
      <c r="F37" s="17"/>
      <c r="G37" s="93"/>
      <c r="H37" s="16"/>
      <c r="I37" s="16"/>
      <c r="J37" s="16"/>
      <c r="K37" s="16"/>
      <c r="L37" s="17"/>
      <c r="M37" s="93" t="s">
        <v>94</v>
      </c>
      <c r="N37" s="16">
        <f t="shared" si="0"/>
        <v>2.945553764107652</v>
      </c>
      <c r="O37" s="16">
        <v>5</v>
      </c>
      <c r="P37" s="16">
        <v>125</v>
      </c>
      <c r="Q37" s="16">
        <f t="shared" si="1"/>
        <v>1.432922185160284</v>
      </c>
      <c r="R37" s="17">
        <v>0.23128812780149088</v>
      </c>
    </row>
    <row r="38" spans="1:18" ht="12.75">
      <c r="A38" s="93"/>
      <c r="B38" s="16"/>
      <c r="C38" s="16"/>
      <c r="D38" s="16"/>
      <c r="E38" s="16"/>
      <c r="F38" s="17"/>
      <c r="G38" s="93"/>
      <c r="H38" s="16"/>
      <c r="I38" s="16"/>
      <c r="J38" s="16"/>
      <c r="K38" s="16"/>
      <c r="L38" s="17"/>
      <c r="M38" s="96" t="s">
        <v>93</v>
      </c>
      <c r="N38" s="35">
        <f t="shared" si="0"/>
        <v>2.497829591963289</v>
      </c>
      <c r="O38" s="35">
        <v>6</v>
      </c>
      <c r="P38" s="35">
        <v>106</v>
      </c>
      <c r="Q38" s="35">
        <f t="shared" si="1"/>
        <v>4.9103420050715325</v>
      </c>
      <c r="R38" s="36">
        <v>0.026696354678400702</v>
      </c>
    </row>
    <row r="39" spans="1:18" ht="12.75">
      <c r="A39" s="93"/>
      <c r="B39" s="16"/>
      <c r="C39" s="16"/>
      <c r="D39" s="16"/>
      <c r="E39" s="16"/>
      <c r="F39" s="17"/>
      <c r="G39" s="93" t="s">
        <v>284</v>
      </c>
      <c r="H39" s="16">
        <f>(190/8063)*J39</f>
        <v>36.19496465335483</v>
      </c>
      <c r="I39" s="16">
        <v>35</v>
      </c>
      <c r="J39" s="16">
        <v>1536</v>
      </c>
      <c r="K39" s="16">
        <f>(I39-H39)^2/H39</f>
        <v>0.03945135839869034</v>
      </c>
      <c r="L39" s="17">
        <v>0.8425571449637038</v>
      </c>
      <c r="M39" s="93" t="s">
        <v>38</v>
      </c>
      <c r="N39" s="16">
        <f t="shared" si="0"/>
        <v>35.087436438050354</v>
      </c>
      <c r="O39" s="16">
        <v>33</v>
      </c>
      <c r="P39" s="16">
        <v>1489</v>
      </c>
      <c r="Q39" s="16">
        <f t="shared" si="1"/>
        <v>0.12418664129520167</v>
      </c>
      <c r="R39" s="17">
        <v>0.7245373646757206</v>
      </c>
    </row>
    <row r="40" spans="1:18" ht="12.75">
      <c r="A40" s="93"/>
      <c r="B40" s="16"/>
      <c r="C40" s="16"/>
      <c r="D40" s="16"/>
      <c r="E40" s="16"/>
      <c r="F40" s="17"/>
      <c r="G40" s="93"/>
      <c r="H40" s="16"/>
      <c r="I40" s="16"/>
      <c r="J40" s="16"/>
      <c r="K40" s="16"/>
      <c r="L40" s="17"/>
      <c r="M40" s="93" t="s">
        <v>39</v>
      </c>
      <c r="N40" s="16">
        <f t="shared" si="0"/>
        <v>5.23130348505519</v>
      </c>
      <c r="O40" s="16">
        <v>5</v>
      </c>
      <c r="P40" s="16">
        <v>222</v>
      </c>
      <c r="Q40" s="16">
        <f t="shared" si="1"/>
        <v>0.010227145557798238</v>
      </c>
      <c r="R40" s="17">
        <v>0.9194477773126754</v>
      </c>
    </row>
    <row r="41" spans="1:18" ht="12.75">
      <c r="A41" s="93"/>
      <c r="B41" s="16"/>
      <c r="C41" s="16"/>
      <c r="D41" s="16"/>
      <c r="E41" s="16"/>
      <c r="F41" s="17"/>
      <c r="G41" s="93"/>
      <c r="H41" s="16"/>
      <c r="I41" s="16"/>
      <c r="J41" s="16"/>
      <c r="K41" s="16"/>
      <c r="L41" s="17"/>
      <c r="M41" s="93" t="s">
        <v>33</v>
      </c>
      <c r="N41" s="16">
        <f t="shared" si="0"/>
        <v>6.221009549795362</v>
      </c>
      <c r="O41" s="16">
        <v>8</v>
      </c>
      <c r="P41" s="16">
        <v>264</v>
      </c>
      <c r="Q41" s="16">
        <f t="shared" si="1"/>
        <v>0.5087288480409754</v>
      </c>
      <c r="R41" s="17">
        <v>0.47568964638884814</v>
      </c>
    </row>
    <row r="42" spans="1:18" ht="12.75">
      <c r="A42" s="93"/>
      <c r="B42" s="16"/>
      <c r="C42" s="16"/>
      <c r="D42" s="16"/>
      <c r="E42" s="16"/>
      <c r="F42" s="17"/>
      <c r="G42" s="93"/>
      <c r="H42" s="16"/>
      <c r="I42" s="16"/>
      <c r="J42" s="16"/>
      <c r="K42" s="16"/>
      <c r="L42" s="17"/>
      <c r="M42" s="93" t="s">
        <v>37</v>
      </c>
      <c r="N42" s="16">
        <f t="shared" si="0"/>
        <v>28.135929554756295</v>
      </c>
      <c r="O42" s="16">
        <v>31</v>
      </c>
      <c r="P42" s="16">
        <v>1194</v>
      </c>
      <c r="Q42" s="16">
        <f t="shared" si="1"/>
        <v>0.2915453530459881</v>
      </c>
      <c r="R42" s="17">
        <v>0.5892319294863659</v>
      </c>
    </row>
    <row r="43" spans="1:18" ht="12.75">
      <c r="A43" s="93"/>
      <c r="B43" s="16"/>
      <c r="C43" s="16"/>
      <c r="D43" s="16"/>
      <c r="E43" s="16"/>
      <c r="F43" s="17"/>
      <c r="G43" s="93" t="s">
        <v>72</v>
      </c>
      <c r="H43" s="16">
        <f>(190/8063)*J43</f>
        <v>130.2170408036711</v>
      </c>
      <c r="I43" s="16">
        <v>138</v>
      </c>
      <c r="J43" s="16">
        <v>5526</v>
      </c>
      <c r="K43" s="16">
        <f>(I43-H43)^2/H43</f>
        <v>0.46518069737930123</v>
      </c>
      <c r="L43" s="17">
        <v>0.495212668403621</v>
      </c>
      <c r="M43" s="93" t="s">
        <v>73</v>
      </c>
      <c r="N43" s="16">
        <f t="shared" si="0"/>
        <v>80.4489644053082</v>
      </c>
      <c r="O43" s="16">
        <v>71</v>
      </c>
      <c r="P43" s="16">
        <v>3414</v>
      </c>
      <c r="Q43" s="16">
        <f t="shared" si="1"/>
        <v>1.109808298873395</v>
      </c>
      <c r="R43" s="17">
        <v>0.2921236238682413</v>
      </c>
    </row>
    <row r="44" spans="1:18" ht="12.75">
      <c r="A44" s="93"/>
      <c r="B44" s="16"/>
      <c r="C44" s="16"/>
      <c r="D44" s="16"/>
      <c r="E44" s="16"/>
      <c r="F44" s="17"/>
      <c r="G44" s="93"/>
      <c r="H44" s="16"/>
      <c r="I44" s="16"/>
      <c r="J44" s="16"/>
      <c r="K44" s="16"/>
      <c r="L44" s="17"/>
      <c r="M44" s="93" t="s">
        <v>75</v>
      </c>
      <c r="N44" s="16">
        <f t="shared" si="0"/>
        <v>8.294679399727148</v>
      </c>
      <c r="O44" s="16">
        <v>12</v>
      </c>
      <c r="P44" s="16">
        <v>352</v>
      </c>
      <c r="Q44" s="16">
        <f t="shared" si="1"/>
        <v>1.6552057155166233</v>
      </c>
      <c r="R44" s="17">
        <v>0.19825188367219548</v>
      </c>
    </row>
    <row r="45" spans="1:18" ht="12.75">
      <c r="A45" s="93"/>
      <c r="B45" s="16"/>
      <c r="C45" s="16"/>
      <c r="D45" s="16"/>
      <c r="E45" s="16"/>
      <c r="F45" s="17"/>
      <c r="G45" s="93"/>
      <c r="H45" s="16"/>
      <c r="I45" s="16"/>
      <c r="J45" s="16"/>
      <c r="K45" s="16"/>
      <c r="L45" s="17"/>
      <c r="M45" s="93" t="s">
        <v>74</v>
      </c>
      <c r="N45" s="16">
        <f t="shared" si="0"/>
        <v>117.58650626317748</v>
      </c>
      <c r="O45" s="16">
        <v>121</v>
      </c>
      <c r="P45" s="16">
        <v>4990</v>
      </c>
      <c r="Q45" s="16">
        <f t="shared" si="1"/>
        <v>0.09909248825921944</v>
      </c>
      <c r="R45" s="17">
        <v>0.7529214137519677</v>
      </c>
    </row>
    <row r="46" spans="1:18" ht="12.75">
      <c r="A46" s="93"/>
      <c r="B46" s="16"/>
      <c r="C46" s="16"/>
      <c r="D46" s="16"/>
      <c r="E46" s="16"/>
      <c r="F46" s="17"/>
      <c r="G46" s="93"/>
      <c r="H46" s="16"/>
      <c r="I46" s="16"/>
      <c r="J46" s="16"/>
      <c r="K46" s="16"/>
      <c r="L46" s="17"/>
      <c r="M46" s="93" t="s">
        <v>49</v>
      </c>
      <c r="N46" s="16">
        <f t="shared" si="0"/>
        <v>120.53206002728513</v>
      </c>
      <c r="O46" s="16">
        <v>127</v>
      </c>
      <c r="P46" s="16">
        <v>5115</v>
      </c>
      <c r="Q46" s="16">
        <f t="shared" si="1"/>
        <v>0.3470798348686048</v>
      </c>
      <c r="R46" s="17">
        <v>0.5557708376609298</v>
      </c>
    </row>
    <row r="47" spans="1:18" ht="12.75">
      <c r="A47" s="93"/>
      <c r="B47" s="16"/>
      <c r="C47" s="16"/>
      <c r="D47" s="16"/>
      <c r="E47" s="16"/>
      <c r="F47" s="17"/>
      <c r="G47" s="93"/>
      <c r="H47" s="16"/>
      <c r="I47" s="16"/>
      <c r="J47" s="16"/>
      <c r="K47" s="16"/>
      <c r="L47" s="17"/>
      <c r="M47" s="93" t="s">
        <v>76</v>
      </c>
      <c r="N47" s="16">
        <f t="shared" si="0"/>
        <v>23.23452809128116</v>
      </c>
      <c r="O47" s="16">
        <v>19</v>
      </c>
      <c r="P47" s="16">
        <v>986</v>
      </c>
      <c r="Q47" s="16">
        <f t="shared" si="1"/>
        <v>0.771749186615846</v>
      </c>
      <c r="R47" s="17">
        <v>0.3796764707125353</v>
      </c>
    </row>
    <row r="48" spans="1:18" ht="12.75">
      <c r="A48" s="93"/>
      <c r="B48" s="16"/>
      <c r="C48" s="16"/>
      <c r="D48" s="16"/>
      <c r="E48" s="16"/>
      <c r="F48" s="17"/>
      <c r="G48" s="93"/>
      <c r="H48" s="16"/>
      <c r="I48" s="16"/>
      <c r="J48" s="16"/>
      <c r="K48" s="16"/>
      <c r="L48" s="17"/>
      <c r="M48" s="93" t="s">
        <v>78</v>
      </c>
      <c r="N48" s="16">
        <f t="shared" si="0"/>
        <v>1.602381247674563</v>
      </c>
      <c r="O48" s="16">
        <v>2</v>
      </c>
      <c r="P48" s="16">
        <v>68</v>
      </c>
      <c r="Q48" s="16">
        <f t="shared" si="1"/>
        <v>0.09866607739592499</v>
      </c>
      <c r="R48" s="17">
        <v>0.7534363040619168</v>
      </c>
    </row>
    <row r="49" spans="1:18" ht="12.75">
      <c r="A49" s="93"/>
      <c r="B49" s="16"/>
      <c r="C49" s="16"/>
      <c r="D49" s="16"/>
      <c r="E49" s="16"/>
      <c r="F49" s="17"/>
      <c r="G49" s="93"/>
      <c r="H49" s="16"/>
      <c r="I49" s="16"/>
      <c r="J49" s="16"/>
      <c r="K49" s="16"/>
      <c r="L49" s="17"/>
      <c r="M49" s="96" t="s">
        <v>77</v>
      </c>
      <c r="N49" s="35">
        <f t="shared" si="0"/>
        <v>9.637851916160239</v>
      </c>
      <c r="O49" s="35">
        <v>17</v>
      </c>
      <c r="P49" s="35">
        <v>409</v>
      </c>
      <c r="Q49" s="35">
        <f t="shared" si="1"/>
        <v>5.62378680227528</v>
      </c>
      <c r="R49" s="36">
        <v>0.017718325579750616</v>
      </c>
    </row>
    <row r="50" spans="1:18" ht="12.75">
      <c r="A50" s="93"/>
      <c r="B50" s="16"/>
      <c r="C50" s="16"/>
      <c r="D50" s="16"/>
      <c r="E50" s="16"/>
      <c r="F50" s="17"/>
      <c r="G50" s="93"/>
      <c r="H50" s="16"/>
      <c r="I50" s="16"/>
      <c r="J50" s="16"/>
      <c r="K50" s="16"/>
      <c r="L50" s="17"/>
      <c r="M50" s="93" t="s">
        <v>37</v>
      </c>
      <c r="N50" s="16">
        <f t="shared" si="0"/>
        <v>28.135929554756295</v>
      </c>
      <c r="O50" s="16">
        <v>31</v>
      </c>
      <c r="P50" s="16">
        <v>1194</v>
      </c>
      <c r="Q50" s="16">
        <f t="shared" si="1"/>
        <v>0.2915453530459881</v>
      </c>
      <c r="R50" s="17">
        <v>0.5892319294863659</v>
      </c>
    </row>
    <row r="51" spans="1:18" ht="13.5" thickBot="1">
      <c r="A51" s="94"/>
      <c r="B51" s="20"/>
      <c r="C51" s="20"/>
      <c r="D51" s="20"/>
      <c r="E51" s="20"/>
      <c r="F51" s="21"/>
      <c r="G51" s="94" t="s">
        <v>95</v>
      </c>
      <c r="H51" s="20">
        <f>(190/8063)*J51</f>
        <v>1.2017859357559222</v>
      </c>
      <c r="I51" s="20">
        <v>2</v>
      </c>
      <c r="J51" s="20">
        <v>51</v>
      </c>
      <c r="K51" s="20">
        <f>(I51-H51)^2/H51</f>
        <v>0.5301657087177383</v>
      </c>
      <c r="L51" s="21">
        <v>0.46653720031990065</v>
      </c>
      <c r="M51" s="94" t="s">
        <v>96</v>
      </c>
      <c r="N51" s="20">
        <f t="shared" si="0"/>
        <v>1.178221505643061</v>
      </c>
      <c r="O51" s="20">
        <v>2</v>
      </c>
      <c r="P51" s="20">
        <v>50</v>
      </c>
      <c r="Q51" s="20">
        <f t="shared" si="1"/>
        <v>0.5731688740641134</v>
      </c>
      <c r="R51" s="21">
        <v>0.449002430892779</v>
      </c>
    </row>
    <row r="52" spans="1:18" ht="12.75">
      <c r="A52" s="92" t="s">
        <v>47</v>
      </c>
      <c r="B52" s="12">
        <f>(190/8063)*D52</f>
        <v>173.26925461986855</v>
      </c>
      <c r="C52" s="12">
        <v>167</v>
      </c>
      <c r="D52" s="12">
        <v>7353</v>
      </c>
      <c r="E52" s="12">
        <f>(C52-B52)^2/B52</f>
        <v>0.22683512764552657</v>
      </c>
      <c r="F52" s="13">
        <v>0.6338805283284331</v>
      </c>
      <c r="G52" s="92" t="s">
        <v>48</v>
      </c>
      <c r="H52" s="12">
        <f>(190/8063)*J52</f>
        <v>160.68584893960065</v>
      </c>
      <c r="I52" s="12">
        <v>159</v>
      </c>
      <c r="J52" s="12">
        <v>6819</v>
      </c>
      <c r="K52" s="12">
        <f>(I52-H52)^2/H52</f>
        <v>0.017687224269642563</v>
      </c>
      <c r="L52" s="13">
        <v>0.8941986609550608</v>
      </c>
      <c r="M52" s="92" t="s">
        <v>51</v>
      </c>
      <c r="N52" s="12">
        <f t="shared" si="0"/>
        <v>45.997767580305094</v>
      </c>
      <c r="O52" s="12">
        <v>38</v>
      </c>
      <c r="P52" s="12">
        <v>1952</v>
      </c>
      <c r="Q52" s="12">
        <f t="shared" si="1"/>
        <v>1.3905954491575554</v>
      </c>
      <c r="R52" s="13">
        <v>0.2383045683002245</v>
      </c>
    </row>
    <row r="53" spans="1:18" ht="12.75">
      <c r="A53" s="93"/>
      <c r="B53" s="16"/>
      <c r="C53" s="16"/>
      <c r="D53" s="16"/>
      <c r="E53" s="16"/>
      <c r="F53" s="17"/>
      <c r="G53" s="93"/>
      <c r="H53" s="16"/>
      <c r="I53" s="16"/>
      <c r="J53" s="16"/>
      <c r="K53" s="16"/>
      <c r="L53" s="17"/>
      <c r="M53" s="93" t="s">
        <v>49</v>
      </c>
      <c r="N53" s="16">
        <f t="shared" si="0"/>
        <v>120.53206002728513</v>
      </c>
      <c r="O53" s="16">
        <v>127</v>
      </c>
      <c r="P53" s="16">
        <v>5115</v>
      </c>
      <c r="Q53" s="16">
        <f t="shared" si="1"/>
        <v>0.3470798348686048</v>
      </c>
      <c r="R53" s="17">
        <v>0.5557708376609298</v>
      </c>
    </row>
    <row r="54" spans="1:18" ht="12.75">
      <c r="A54" s="93"/>
      <c r="B54" s="16"/>
      <c r="C54" s="16"/>
      <c r="D54" s="16"/>
      <c r="E54" s="16"/>
      <c r="F54" s="17"/>
      <c r="G54" s="93"/>
      <c r="H54" s="16"/>
      <c r="I54" s="16"/>
      <c r="J54" s="16"/>
      <c r="K54" s="16"/>
      <c r="L54" s="17"/>
      <c r="M54" s="93" t="s">
        <v>38</v>
      </c>
      <c r="N54" s="16">
        <f t="shared" si="0"/>
        <v>35.087436438050354</v>
      </c>
      <c r="O54" s="16">
        <v>33</v>
      </c>
      <c r="P54" s="16">
        <v>1489</v>
      </c>
      <c r="Q54" s="16">
        <f t="shared" si="1"/>
        <v>0.12418664129520167</v>
      </c>
      <c r="R54" s="17">
        <v>0.7245373646757206</v>
      </c>
    </row>
    <row r="55" spans="1:18" ht="12.75">
      <c r="A55" s="93"/>
      <c r="B55" s="16"/>
      <c r="C55" s="16"/>
      <c r="D55" s="16"/>
      <c r="E55" s="16"/>
      <c r="F55" s="17"/>
      <c r="G55" s="93"/>
      <c r="H55" s="16"/>
      <c r="I55" s="16"/>
      <c r="J55" s="16"/>
      <c r="K55" s="16"/>
      <c r="L55" s="17"/>
      <c r="M55" s="93" t="s">
        <v>54</v>
      </c>
      <c r="N55" s="16">
        <f t="shared" si="0"/>
        <v>4.05308197941213</v>
      </c>
      <c r="O55" s="16">
        <v>6</v>
      </c>
      <c r="P55" s="16">
        <v>172</v>
      </c>
      <c r="Q55" s="16">
        <f t="shared" si="1"/>
        <v>0.9352117223741855</v>
      </c>
      <c r="R55" s="17">
        <v>0.3335123141551045</v>
      </c>
    </row>
    <row r="56" spans="1:18" ht="12.75">
      <c r="A56" s="93"/>
      <c r="B56" s="16"/>
      <c r="C56" s="16"/>
      <c r="D56" s="16"/>
      <c r="E56" s="16"/>
      <c r="F56" s="17"/>
      <c r="G56" s="93"/>
      <c r="H56" s="16"/>
      <c r="I56" s="16"/>
      <c r="J56" s="16"/>
      <c r="K56" s="16"/>
      <c r="L56" s="17"/>
      <c r="M56" s="93" t="s">
        <v>53</v>
      </c>
      <c r="N56" s="16">
        <f t="shared" si="0"/>
        <v>7.304973334986977</v>
      </c>
      <c r="O56" s="16">
        <v>7</v>
      </c>
      <c r="P56" s="16">
        <v>310</v>
      </c>
      <c r="Q56" s="16">
        <f t="shared" si="1"/>
        <v>0.012732248399541192</v>
      </c>
      <c r="R56" s="17">
        <v>0.9101595751067474</v>
      </c>
    </row>
    <row r="57" spans="1:18" ht="12.75">
      <c r="A57" s="93"/>
      <c r="B57" s="16"/>
      <c r="C57" s="16"/>
      <c r="D57" s="16"/>
      <c r="E57" s="16"/>
      <c r="F57" s="17"/>
      <c r="G57" s="93"/>
      <c r="H57" s="16"/>
      <c r="I57" s="16"/>
      <c r="J57" s="16"/>
      <c r="K57" s="16"/>
      <c r="L57" s="17"/>
      <c r="M57" s="96" t="s">
        <v>52</v>
      </c>
      <c r="N57" s="35">
        <f t="shared" si="0"/>
        <v>8.271114969614288</v>
      </c>
      <c r="O57" s="35">
        <v>16</v>
      </c>
      <c r="P57" s="35">
        <v>351</v>
      </c>
      <c r="Q57" s="35">
        <f t="shared" si="1"/>
        <v>7.222202089122457</v>
      </c>
      <c r="R57" s="36">
        <v>0.007200731806481175</v>
      </c>
    </row>
    <row r="58" spans="1:18" ht="12.75">
      <c r="A58" s="93"/>
      <c r="B58" s="16"/>
      <c r="C58" s="16"/>
      <c r="D58" s="16"/>
      <c r="E58" s="16"/>
      <c r="F58" s="17"/>
      <c r="G58" s="93"/>
      <c r="H58" s="16"/>
      <c r="I58" s="16"/>
      <c r="J58" s="16"/>
      <c r="K58" s="16"/>
      <c r="L58" s="17"/>
      <c r="M58" s="93" t="s">
        <v>50</v>
      </c>
      <c r="N58" s="16">
        <f t="shared" si="0"/>
        <v>37.797345901029395</v>
      </c>
      <c r="O58" s="16">
        <v>35</v>
      </c>
      <c r="P58" s="16">
        <v>1604</v>
      </c>
      <c r="Q58" s="16">
        <f t="shared" si="1"/>
        <v>0.20702893029832667</v>
      </c>
      <c r="R58" s="17">
        <v>0.649106131889037</v>
      </c>
    </row>
    <row r="59" spans="1:18" ht="12.75">
      <c r="A59" s="93"/>
      <c r="B59" s="16"/>
      <c r="C59" s="16"/>
      <c r="D59" s="16"/>
      <c r="E59" s="16"/>
      <c r="F59" s="17"/>
      <c r="G59" s="93"/>
      <c r="H59" s="16"/>
      <c r="I59" s="16"/>
      <c r="J59" s="16"/>
      <c r="K59" s="16"/>
      <c r="L59" s="17"/>
      <c r="M59" s="96" t="s">
        <v>154</v>
      </c>
      <c r="N59" s="35">
        <f t="shared" si="0"/>
        <v>0.5184174624829467</v>
      </c>
      <c r="O59" s="35">
        <v>3</v>
      </c>
      <c r="P59" s="35">
        <v>22</v>
      </c>
      <c r="Q59" s="35">
        <f t="shared" si="1"/>
        <v>11.878943778272424</v>
      </c>
      <c r="R59" s="36">
        <v>0.0005677212762138506</v>
      </c>
    </row>
    <row r="60" spans="1:18" ht="12.75">
      <c r="A60" s="93"/>
      <c r="B60" s="16"/>
      <c r="C60" s="16"/>
      <c r="D60" s="16"/>
      <c r="E60" s="16"/>
      <c r="F60" s="17"/>
      <c r="G60" s="93"/>
      <c r="H60" s="16"/>
      <c r="I60" s="16"/>
      <c r="J60" s="16"/>
      <c r="K60" s="16"/>
      <c r="L60" s="17"/>
      <c r="M60" s="93" t="s">
        <v>55</v>
      </c>
      <c r="N60" s="16">
        <f t="shared" si="0"/>
        <v>3.275455785687709</v>
      </c>
      <c r="O60" s="16">
        <v>3</v>
      </c>
      <c r="P60" s="16">
        <v>139</v>
      </c>
      <c r="Q60" s="16">
        <f t="shared" si="1"/>
        <v>0.02316498674791373</v>
      </c>
      <c r="R60" s="17">
        <v>0.8790288130893358</v>
      </c>
    </row>
    <row r="61" spans="1:18" ht="12.75">
      <c r="A61" s="93"/>
      <c r="B61" s="16"/>
      <c r="C61" s="16"/>
      <c r="D61" s="16"/>
      <c r="E61" s="16"/>
      <c r="F61" s="17"/>
      <c r="G61" s="93"/>
      <c r="H61" s="16"/>
      <c r="I61" s="16"/>
      <c r="J61" s="16"/>
      <c r="K61" s="16"/>
      <c r="L61" s="17"/>
      <c r="M61" s="93" t="s">
        <v>56</v>
      </c>
      <c r="N61" s="16">
        <f t="shared" si="0"/>
        <v>11.970730497333498</v>
      </c>
      <c r="O61" s="16">
        <v>9</v>
      </c>
      <c r="P61" s="16">
        <v>508</v>
      </c>
      <c r="Q61" s="16">
        <f t="shared" si="1"/>
        <v>0.7372348487632541</v>
      </c>
      <c r="R61" s="17">
        <v>0.39054809689529857</v>
      </c>
    </row>
    <row r="62" spans="1:18" ht="12.75">
      <c r="A62" s="93"/>
      <c r="B62" s="16"/>
      <c r="C62" s="16"/>
      <c r="D62" s="16"/>
      <c r="E62" s="16"/>
      <c r="F62" s="17"/>
      <c r="G62" s="93"/>
      <c r="H62" s="16"/>
      <c r="I62" s="16"/>
      <c r="J62" s="16"/>
      <c r="K62" s="16"/>
      <c r="L62" s="17"/>
      <c r="M62" s="97" t="s">
        <v>57</v>
      </c>
      <c r="N62" s="32">
        <f t="shared" si="0"/>
        <v>7.564182066228451</v>
      </c>
      <c r="O62" s="32">
        <v>2</v>
      </c>
      <c r="P62" s="32">
        <v>321</v>
      </c>
      <c r="Q62" s="32">
        <f t="shared" si="1"/>
        <v>4.092990067540142</v>
      </c>
      <c r="R62" s="33">
        <v>0.04306140028734973</v>
      </c>
    </row>
    <row r="63" spans="1:18" ht="12.75">
      <c r="A63" s="93"/>
      <c r="B63" s="16"/>
      <c r="C63" s="16"/>
      <c r="D63" s="16"/>
      <c r="E63" s="16"/>
      <c r="F63" s="17"/>
      <c r="G63" s="93"/>
      <c r="H63" s="16"/>
      <c r="I63" s="16"/>
      <c r="J63" s="16"/>
      <c r="K63" s="16"/>
      <c r="L63" s="17"/>
      <c r="M63" s="93" t="s">
        <v>59</v>
      </c>
      <c r="N63" s="16">
        <f t="shared" si="0"/>
        <v>1.93228326925462</v>
      </c>
      <c r="O63" s="16">
        <v>2</v>
      </c>
      <c r="P63" s="16">
        <v>82</v>
      </c>
      <c r="Q63" s="16">
        <f t="shared" si="1"/>
        <v>0.002373128047944641</v>
      </c>
      <c r="R63" s="17">
        <v>0.9611466117690505</v>
      </c>
    </row>
    <row r="64" spans="1:18" ht="12.75">
      <c r="A64" s="93"/>
      <c r="B64" s="16"/>
      <c r="C64" s="16"/>
      <c r="D64" s="16"/>
      <c r="E64" s="16"/>
      <c r="F64" s="17"/>
      <c r="G64" s="93" t="s">
        <v>40</v>
      </c>
      <c r="H64" s="16">
        <f>(190/8063)*J64</f>
        <v>37.32605729877217</v>
      </c>
      <c r="I64" s="16">
        <v>37</v>
      </c>
      <c r="J64" s="16">
        <v>1584</v>
      </c>
      <c r="K64" s="16">
        <f>(I64-H64)^2/H64</f>
        <v>0.002848234444683805</v>
      </c>
      <c r="L64" s="17">
        <v>0.9574380250499779</v>
      </c>
      <c r="M64" s="93" t="s">
        <v>38</v>
      </c>
      <c r="N64" s="16">
        <f t="shared" si="0"/>
        <v>35.087436438050354</v>
      </c>
      <c r="O64" s="16">
        <v>33</v>
      </c>
      <c r="P64" s="16">
        <v>1489</v>
      </c>
      <c r="Q64" s="16">
        <f t="shared" si="1"/>
        <v>0.12418664129520167</v>
      </c>
      <c r="R64" s="17">
        <v>0.7245373646757206</v>
      </c>
    </row>
    <row r="65" spans="1:18" ht="12.75">
      <c r="A65" s="93"/>
      <c r="B65" s="16"/>
      <c r="C65" s="16"/>
      <c r="D65" s="16"/>
      <c r="E65" s="16"/>
      <c r="F65" s="17"/>
      <c r="G65" s="93"/>
      <c r="H65" s="16"/>
      <c r="I65" s="16"/>
      <c r="J65" s="16"/>
      <c r="K65" s="16"/>
      <c r="L65" s="17"/>
      <c r="M65" s="93" t="s">
        <v>41</v>
      </c>
      <c r="N65" s="16">
        <f t="shared" si="0"/>
        <v>5.702592087312414</v>
      </c>
      <c r="O65" s="16">
        <v>6</v>
      </c>
      <c r="P65" s="16">
        <v>242</v>
      </c>
      <c r="Q65" s="16">
        <f t="shared" si="1"/>
        <v>0.015510747599496121</v>
      </c>
      <c r="R65" s="17">
        <v>0.9008860264934557</v>
      </c>
    </row>
    <row r="66" spans="1:18" ht="12.75">
      <c r="A66" s="93"/>
      <c r="B66" s="16"/>
      <c r="C66" s="16"/>
      <c r="D66" s="16"/>
      <c r="E66" s="16"/>
      <c r="F66" s="17"/>
      <c r="G66" s="93"/>
      <c r="H66" s="16"/>
      <c r="I66" s="16"/>
      <c r="J66" s="16"/>
      <c r="K66" s="16"/>
      <c r="L66" s="17"/>
      <c r="M66" s="93" t="s">
        <v>34</v>
      </c>
      <c r="N66" s="16">
        <f t="shared" si="0"/>
        <v>7.304973334986977</v>
      </c>
      <c r="O66" s="16">
        <v>9</v>
      </c>
      <c r="P66" s="16">
        <v>310</v>
      </c>
      <c r="Q66" s="16">
        <f t="shared" si="1"/>
        <v>0.3933094979750932</v>
      </c>
      <c r="R66" s="17">
        <v>0.5305648989091416</v>
      </c>
    </row>
    <row r="67" spans="1:18" ht="12.75">
      <c r="A67" s="93"/>
      <c r="B67" s="16"/>
      <c r="C67" s="16"/>
      <c r="D67" s="16"/>
      <c r="E67" s="16"/>
      <c r="F67" s="17"/>
      <c r="G67" s="93"/>
      <c r="H67" s="16"/>
      <c r="I67" s="16"/>
      <c r="J67" s="16"/>
      <c r="K67" s="16"/>
      <c r="L67" s="17"/>
      <c r="M67" s="93" t="s">
        <v>43</v>
      </c>
      <c r="N67" s="16">
        <f t="shared" si="0"/>
        <v>2.851296043656207</v>
      </c>
      <c r="O67" s="16">
        <v>3</v>
      </c>
      <c r="P67" s="16">
        <v>121</v>
      </c>
      <c r="Q67" s="16">
        <f t="shared" si="1"/>
        <v>0.007755373799748061</v>
      </c>
      <c r="R67" s="17">
        <v>0.9298253311132613</v>
      </c>
    </row>
    <row r="68" spans="1:18" ht="12.75">
      <c r="A68" s="93"/>
      <c r="B68" s="16"/>
      <c r="C68" s="16"/>
      <c r="D68" s="16"/>
      <c r="E68" s="16"/>
      <c r="F68" s="17"/>
      <c r="G68" s="93" t="s">
        <v>60</v>
      </c>
      <c r="H68" s="16">
        <f>(190/8063)*J68</f>
        <v>44.560337343420564</v>
      </c>
      <c r="I68" s="16">
        <v>44</v>
      </c>
      <c r="J68" s="16">
        <v>1891</v>
      </c>
      <c r="K68" s="16">
        <f>(I68-H68)^2/H68</f>
        <v>0.007046130194478301</v>
      </c>
      <c r="L68" s="17">
        <v>0.9331031588631902</v>
      </c>
      <c r="M68" s="93" t="s">
        <v>61</v>
      </c>
      <c r="N68" s="16">
        <f t="shared" si="0"/>
        <v>13.196080863202281</v>
      </c>
      <c r="O68" s="16">
        <v>11</v>
      </c>
      <c r="P68" s="16">
        <v>560</v>
      </c>
      <c r="Q68" s="16">
        <f t="shared" si="1"/>
        <v>0.36546996094664275</v>
      </c>
      <c r="R68" s="17">
        <v>0.545483941952525</v>
      </c>
    </row>
    <row r="69" spans="1:18" ht="12.75">
      <c r="A69" s="93"/>
      <c r="B69" s="16"/>
      <c r="C69" s="16"/>
      <c r="D69" s="16"/>
      <c r="E69" s="16"/>
      <c r="F69" s="17"/>
      <c r="G69" s="93"/>
      <c r="H69" s="16"/>
      <c r="I69" s="16"/>
      <c r="J69" s="16"/>
      <c r="K69" s="16"/>
      <c r="L69" s="17"/>
      <c r="M69" s="93" t="s">
        <v>62</v>
      </c>
      <c r="N69" s="16">
        <f aca="true" t="shared" si="2" ref="N69:N132">(190/8063)*P69</f>
        <v>34.521890115341684</v>
      </c>
      <c r="O69" s="16">
        <v>36</v>
      </c>
      <c r="P69" s="16">
        <v>1465</v>
      </c>
      <c r="Q69" s="16">
        <f aca="true" t="shared" si="3" ref="Q69:Q132">(O69-N69)^2/N69</f>
        <v>0.06328763644820484</v>
      </c>
      <c r="R69" s="17">
        <v>0.8013731866090168</v>
      </c>
    </row>
    <row r="70" spans="1:18" ht="12.75">
      <c r="A70" s="93"/>
      <c r="B70" s="16"/>
      <c r="C70" s="16"/>
      <c r="D70" s="16"/>
      <c r="E70" s="16"/>
      <c r="F70" s="17"/>
      <c r="G70" s="93"/>
      <c r="H70" s="16"/>
      <c r="I70" s="16"/>
      <c r="J70" s="16"/>
      <c r="K70" s="16"/>
      <c r="L70" s="17"/>
      <c r="M70" s="93" t="s">
        <v>63</v>
      </c>
      <c r="N70" s="16">
        <f t="shared" si="2"/>
        <v>8.860225722435818</v>
      </c>
      <c r="O70" s="16">
        <v>11</v>
      </c>
      <c r="P70" s="16">
        <v>376</v>
      </c>
      <c r="Q70" s="16">
        <f t="shared" si="3"/>
        <v>0.5167626765231641</v>
      </c>
      <c r="R70" s="17">
        <v>0.47222590830647093</v>
      </c>
    </row>
    <row r="71" spans="1:18" ht="12.75">
      <c r="A71" s="93"/>
      <c r="B71" s="16"/>
      <c r="C71" s="16"/>
      <c r="D71" s="16"/>
      <c r="E71" s="16"/>
      <c r="F71" s="17"/>
      <c r="G71" s="96" t="s">
        <v>64</v>
      </c>
      <c r="H71" s="35">
        <f>(190/8063)*J71</f>
        <v>15.316879573359792</v>
      </c>
      <c r="I71" s="35">
        <v>30</v>
      </c>
      <c r="J71" s="35">
        <v>650</v>
      </c>
      <c r="K71" s="35">
        <f>(I71-H71)^2/H71</f>
        <v>14.075584026801087</v>
      </c>
      <c r="L71" s="36">
        <v>0.0001756086378589261</v>
      </c>
      <c r="M71" s="96" t="s">
        <v>157</v>
      </c>
      <c r="N71" s="35">
        <f t="shared" si="2"/>
        <v>4.64219273223366</v>
      </c>
      <c r="O71" s="35">
        <v>11</v>
      </c>
      <c r="P71" s="35">
        <v>197</v>
      </c>
      <c r="Q71" s="35">
        <f t="shared" si="3"/>
        <v>8.707461233435904</v>
      </c>
      <c r="R71" s="36">
        <v>0.003169102483981834</v>
      </c>
    </row>
    <row r="72" spans="1:18" ht="12.75">
      <c r="A72" s="93"/>
      <c r="B72" s="16"/>
      <c r="C72" s="16"/>
      <c r="D72" s="16"/>
      <c r="E72" s="16"/>
      <c r="F72" s="17"/>
      <c r="G72" s="93"/>
      <c r="H72" s="16"/>
      <c r="I72" s="16"/>
      <c r="J72" s="16"/>
      <c r="K72" s="16"/>
      <c r="L72" s="17"/>
      <c r="M72" s="96" t="s">
        <v>69</v>
      </c>
      <c r="N72" s="35">
        <f t="shared" si="2"/>
        <v>2.9691181942205134</v>
      </c>
      <c r="O72" s="35">
        <v>7</v>
      </c>
      <c r="P72" s="35">
        <v>126</v>
      </c>
      <c r="Q72" s="35">
        <f t="shared" si="3"/>
        <v>5.4723345684895195</v>
      </c>
      <c r="R72" s="36">
        <v>0.019319801307836393</v>
      </c>
    </row>
    <row r="73" spans="1:18" ht="12.75">
      <c r="A73" s="93"/>
      <c r="B73" s="16"/>
      <c r="C73" s="16"/>
      <c r="D73" s="16"/>
      <c r="E73" s="16"/>
      <c r="F73" s="17"/>
      <c r="G73" s="93"/>
      <c r="H73" s="16"/>
      <c r="I73" s="16"/>
      <c r="J73" s="16"/>
      <c r="K73" s="16"/>
      <c r="L73" s="17"/>
      <c r="M73" s="96" t="s">
        <v>70</v>
      </c>
      <c r="N73" s="35">
        <f t="shared" si="2"/>
        <v>5.796849807763859</v>
      </c>
      <c r="O73" s="35">
        <v>14</v>
      </c>
      <c r="P73" s="35">
        <v>246</v>
      </c>
      <c r="Q73" s="35">
        <f t="shared" si="3"/>
        <v>11.608317501388166</v>
      </c>
      <c r="R73" s="36">
        <v>0.0006565752268939962</v>
      </c>
    </row>
    <row r="74" spans="1:18" ht="12.75">
      <c r="A74" s="93"/>
      <c r="B74" s="16"/>
      <c r="C74" s="16"/>
      <c r="D74" s="16"/>
      <c r="E74" s="16"/>
      <c r="F74" s="17"/>
      <c r="G74" s="93"/>
      <c r="H74" s="16"/>
      <c r="I74" s="16"/>
      <c r="J74" s="16"/>
      <c r="K74" s="16"/>
      <c r="L74" s="17"/>
      <c r="M74" s="96" t="s">
        <v>65</v>
      </c>
      <c r="N74" s="35">
        <f t="shared" si="2"/>
        <v>10.25052709909463</v>
      </c>
      <c r="O74" s="35">
        <v>17</v>
      </c>
      <c r="P74" s="35">
        <v>435</v>
      </c>
      <c r="Q74" s="35">
        <f t="shared" si="3"/>
        <v>4.444199210407395</v>
      </c>
      <c r="R74" s="36">
        <v>0.03502001042412273</v>
      </c>
    </row>
    <row r="75" spans="1:18" ht="12.75">
      <c r="A75" s="93"/>
      <c r="B75" s="16"/>
      <c r="C75" s="16"/>
      <c r="D75" s="16"/>
      <c r="E75" s="16"/>
      <c r="F75" s="17"/>
      <c r="G75" s="93"/>
      <c r="H75" s="16"/>
      <c r="I75" s="16"/>
      <c r="J75" s="16"/>
      <c r="K75" s="16"/>
      <c r="L75" s="17"/>
      <c r="M75" s="93" t="s">
        <v>66</v>
      </c>
      <c r="N75" s="16">
        <f t="shared" si="2"/>
        <v>0.7304973334986977</v>
      </c>
      <c r="O75" s="16">
        <v>2</v>
      </c>
      <c r="P75" s="16">
        <v>31</v>
      </c>
      <c r="Q75" s="16">
        <f t="shared" si="3"/>
        <v>2.2062188954681377</v>
      </c>
      <c r="R75" s="17">
        <v>0.13745520879583817</v>
      </c>
    </row>
    <row r="76" spans="1:18" ht="12.75">
      <c r="A76" s="93"/>
      <c r="B76" s="16"/>
      <c r="C76" s="16"/>
      <c r="D76" s="16"/>
      <c r="E76" s="16"/>
      <c r="F76" s="17"/>
      <c r="G76" s="93"/>
      <c r="H76" s="16"/>
      <c r="I76" s="16"/>
      <c r="J76" s="16"/>
      <c r="K76" s="16"/>
      <c r="L76" s="17"/>
      <c r="M76" s="93" t="s">
        <v>67</v>
      </c>
      <c r="N76" s="16">
        <f t="shared" si="2"/>
        <v>2.7570383232047626</v>
      </c>
      <c r="O76" s="16">
        <v>2</v>
      </c>
      <c r="P76" s="16">
        <v>117</v>
      </c>
      <c r="Q76" s="16">
        <f t="shared" si="3"/>
        <v>0.20787053193170812</v>
      </c>
      <c r="R76" s="17">
        <v>0.6484416035482818</v>
      </c>
    </row>
    <row r="77" spans="1:18" ht="12.75">
      <c r="A77" s="93"/>
      <c r="B77" s="16"/>
      <c r="C77" s="16"/>
      <c r="D77" s="16"/>
      <c r="E77" s="16"/>
      <c r="F77" s="17"/>
      <c r="G77" s="93"/>
      <c r="H77" s="16"/>
      <c r="I77" s="16"/>
      <c r="J77" s="16"/>
      <c r="K77" s="16"/>
      <c r="L77" s="17"/>
      <c r="M77" s="96" t="s">
        <v>158</v>
      </c>
      <c r="N77" s="35">
        <f t="shared" si="2"/>
        <v>0.4948530323700856</v>
      </c>
      <c r="O77" s="35">
        <v>3</v>
      </c>
      <c r="P77" s="35">
        <v>21</v>
      </c>
      <c r="Q77" s="35">
        <f t="shared" si="3"/>
        <v>12.682071077482865</v>
      </c>
      <c r="R77" s="36">
        <v>0.0003691784246958596</v>
      </c>
    </row>
    <row r="78" spans="1:18" ht="13.5" thickBot="1">
      <c r="A78" s="94"/>
      <c r="B78" s="20"/>
      <c r="C78" s="20"/>
      <c r="D78" s="20"/>
      <c r="E78" s="20"/>
      <c r="F78" s="21"/>
      <c r="G78" s="94"/>
      <c r="H78" s="20"/>
      <c r="I78" s="20"/>
      <c r="J78" s="20"/>
      <c r="K78" s="20"/>
      <c r="L78" s="21"/>
      <c r="M78" s="95" t="s">
        <v>285</v>
      </c>
      <c r="N78" s="23">
        <f t="shared" si="2"/>
        <v>0.18851544090288974</v>
      </c>
      <c r="O78" s="23">
        <v>2</v>
      </c>
      <c r="P78" s="23">
        <v>8</v>
      </c>
      <c r="Q78" s="23">
        <f t="shared" si="3"/>
        <v>17.406936493534467</v>
      </c>
      <c r="R78" s="24">
        <v>3.01722868844001E-05</v>
      </c>
    </row>
    <row r="79" spans="1:18" ht="13.5" thickBot="1">
      <c r="A79" s="98" t="s">
        <v>140</v>
      </c>
      <c r="B79" s="41">
        <f>(190/8063)*D79</f>
        <v>15.199057422795486</v>
      </c>
      <c r="C79" s="41">
        <v>10</v>
      </c>
      <c r="D79" s="41">
        <v>645</v>
      </c>
      <c r="E79" s="41">
        <f>(C79-B79)^2/B79</f>
        <v>1.7784127879525644</v>
      </c>
      <c r="F79" s="42">
        <v>0.18234434776774222</v>
      </c>
      <c r="G79" s="98" t="s">
        <v>143</v>
      </c>
      <c r="H79" s="41">
        <f>(190/8063)*J79</f>
        <v>13.832320476249535</v>
      </c>
      <c r="I79" s="41">
        <v>10</v>
      </c>
      <c r="J79" s="41">
        <v>587</v>
      </c>
      <c r="K79" s="41">
        <f>(I79-H79)^2/H79</f>
        <v>1.0617654686282672</v>
      </c>
      <c r="L79" s="42">
        <v>0.30281286757654835</v>
      </c>
      <c r="M79" s="98" t="s">
        <v>144</v>
      </c>
      <c r="N79" s="41">
        <f t="shared" si="2"/>
        <v>13.620240605233784</v>
      </c>
      <c r="O79" s="41">
        <v>10</v>
      </c>
      <c r="P79" s="41">
        <v>578</v>
      </c>
      <c r="Q79" s="41">
        <f t="shared" si="3"/>
        <v>0.9622548102966141</v>
      </c>
      <c r="R79" s="42">
        <v>0.3266194331228559</v>
      </c>
    </row>
    <row r="80" spans="1:18" ht="12.75">
      <c r="A80" s="99" t="s">
        <v>98</v>
      </c>
      <c r="B80" s="29">
        <f>(190/8063)*D80</f>
        <v>43.499937988341806</v>
      </c>
      <c r="C80" s="29">
        <v>59</v>
      </c>
      <c r="D80" s="29">
        <v>1846</v>
      </c>
      <c r="E80" s="29">
        <f>(C80-B80)^2/B80</f>
        <v>5.523040571451807</v>
      </c>
      <c r="F80" s="30">
        <v>0.018767611042994847</v>
      </c>
      <c r="G80" s="99" t="s">
        <v>64</v>
      </c>
      <c r="H80" s="29">
        <f>(190/8063)*J80</f>
        <v>15.316879573359792</v>
      </c>
      <c r="I80" s="29">
        <v>30</v>
      </c>
      <c r="J80" s="29">
        <v>650</v>
      </c>
      <c r="K80" s="29">
        <f>(I80-H80)^2/H80</f>
        <v>14.075584026801087</v>
      </c>
      <c r="L80" s="30">
        <v>0.0001756086378589261</v>
      </c>
      <c r="M80" s="99" t="s">
        <v>157</v>
      </c>
      <c r="N80" s="29">
        <f t="shared" si="2"/>
        <v>4.64219273223366</v>
      </c>
      <c r="O80" s="29">
        <v>11</v>
      </c>
      <c r="P80" s="29">
        <v>197</v>
      </c>
      <c r="Q80" s="29">
        <f t="shared" si="3"/>
        <v>8.707461233435904</v>
      </c>
      <c r="R80" s="30">
        <v>0.003169102483981834</v>
      </c>
    </row>
    <row r="81" spans="1:18" ht="12.75">
      <c r="A81" s="93"/>
      <c r="B81" s="16"/>
      <c r="C81" s="16"/>
      <c r="D81" s="16"/>
      <c r="E81" s="16"/>
      <c r="F81" s="17"/>
      <c r="G81" s="93"/>
      <c r="H81" s="16"/>
      <c r="I81" s="16"/>
      <c r="J81" s="16"/>
      <c r="K81" s="16"/>
      <c r="L81" s="17"/>
      <c r="M81" s="96" t="s">
        <v>69</v>
      </c>
      <c r="N81" s="35">
        <f t="shared" si="2"/>
        <v>2.9691181942205134</v>
      </c>
      <c r="O81" s="35">
        <v>7</v>
      </c>
      <c r="P81" s="35">
        <v>126</v>
      </c>
      <c r="Q81" s="35">
        <f t="shared" si="3"/>
        <v>5.4723345684895195</v>
      </c>
      <c r="R81" s="36">
        <v>0.019319801307836393</v>
      </c>
    </row>
    <row r="82" spans="1:18" ht="12.75">
      <c r="A82" s="93"/>
      <c r="B82" s="16"/>
      <c r="C82" s="16"/>
      <c r="D82" s="16"/>
      <c r="E82" s="16"/>
      <c r="F82" s="17"/>
      <c r="G82" s="93"/>
      <c r="H82" s="16"/>
      <c r="I82" s="16"/>
      <c r="J82" s="16"/>
      <c r="K82" s="16"/>
      <c r="L82" s="17"/>
      <c r="M82" s="96" t="s">
        <v>70</v>
      </c>
      <c r="N82" s="35">
        <f t="shared" si="2"/>
        <v>5.796849807763859</v>
      </c>
      <c r="O82" s="35">
        <v>14</v>
      </c>
      <c r="P82" s="35">
        <v>246</v>
      </c>
      <c r="Q82" s="35">
        <f t="shared" si="3"/>
        <v>11.608317501388166</v>
      </c>
      <c r="R82" s="36">
        <v>0.0006565752268939962</v>
      </c>
    </row>
    <row r="83" spans="1:18" ht="12.75">
      <c r="A83" s="93"/>
      <c r="B83" s="16"/>
      <c r="C83" s="16"/>
      <c r="D83" s="16"/>
      <c r="E83" s="16"/>
      <c r="F83" s="17"/>
      <c r="G83" s="93"/>
      <c r="H83" s="16"/>
      <c r="I83" s="16"/>
      <c r="J83" s="16"/>
      <c r="K83" s="16"/>
      <c r="L83" s="17"/>
      <c r="M83" s="96" t="s">
        <v>65</v>
      </c>
      <c r="N83" s="35">
        <f t="shared" si="2"/>
        <v>10.25052709909463</v>
      </c>
      <c r="O83" s="35">
        <v>17</v>
      </c>
      <c r="P83" s="35">
        <v>435</v>
      </c>
      <c r="Q83" s="35">
        <f t="shared" si="3"/>
        <v>4.444199210407395</v>
      </c>
      <c r="R83" s="36">
        <v>0.03502001042412273</v>
      </c>
    </row>
    <row r="84" spans="1:18" ht="12.75">
      <c r="A84" s="93"/>
      <c r="B84" s="16"/>
      <c r="C84" s="16"/>
      <c r="D84" s="16"/>
      <c r="E84" s="16"/>
      <c r="F84" s="17"/>
      <c r="G84" s="93"/>
      <c r="H84" s="16"/>
      <c r="I84" s="16"/>
      <c r="J84" s="16"/>
      <c r="K84" s="16"/>
      <c r="L84" s="17"/>
      <c r="M84" s="93" t="s">
        <v>66</v>
      </c>
      <c r="N84" s="16">
        <f t="shared" si="2"/>
        <v>0.7304973334986977</v>
      </c>
      <c r="O84" s="16">
        <v>2</v>
      </c>
      <c r="P84" s="16">
        <v>31</v>
      </c>
      <c r="Q84" s="16">
        <f t="shared" si="3"/>
        <v>2.2062188954681377</v>
      </c>
      <c r="R84" s="17">
        <v>0.13745520879583817</v>
      </c>
    </row>
    <row r="85" spans="1:18" ht="12.75">
      <c r="A85" s="93"/>
      <c r="B85" s="16"/>
      <c r="C85" s="16"/>
      <c r="D85" s="16"/>
      <c r="E85" s="16"/>
      <c r="F85" s="17"/>
      <c r="G85" s="93"/>
      <c r="H85" s="16"/>
      <c r="I85" s="16"/>
      <c r="J85" s="16"/>
      <c r="K85" s="16"/>
      <c r="L85" s="17"/>
      <c r="M85" s="93" t="s">
        <v>67</v>
      </c>
      <c r="N85" s="16">
        <f t="shared" si="2"/>
        <v>2.7570383232047626</v>
      </c>
      <c r="O85" s="16">
        <v>2</v>
      </c>
      <c r="P85" s="16">
        <v>117</v>
      </c>
      <c r="Q85" s="16">
        <f t="shared" si="3"/>
        <v>0.20787053193170812</v>
      </c>
      <c r="R85" s="17">
        <v>0.6484416035482818</v>
      </c>
    </row>
    <row r="86" spans="1:18" ht="12.75">
      <c r="A86" s="93"/>
      <c r="B86" s="16"/>
      <c r="C86" s="16"/>
      <c r="D86" s="16"/>
      <c r="E86" s="16"/>
      <c r="F86" s="17"/>
      <c r="G86" s="93"/>
      <c r="H86" s="16"/>
      <c r="I86" s="16"/>
      <c r="J86" s="16"/>
      <c r="K86" s="16"/>
      <c r="L86" s="17"/>
      <c r="M86" s="96" t="s">
        <v>158</v>
      </c>
      <c r="N86" s="35">
        <f t="shared" si="2"/>
        <v>0.4948530323700856</v>
      </c>
      <c r="O86" s="35">
        <v>3</v>
      </c>
      <c r="P86" s="35">
        <v>21</v>
      </c>
      <c r="Q86" s="35">
        <f t="shared" si="3"/>
        <v>12.682071077482865</v>
      </c>
      <c r="R86" s="36">
        <v>0.0003691784246958596</v>
      </c>
    </row>
    <row r="87" spans="1:18" ht="12.75">
      <c r="A87" s="93"/>
      <c r="B87" s="16"/>
      <c r="C87" s="16"/>
      <c r="D87" s="16"/>
      <c r="E87" s="16"/>
      <c r="F87" s="17"/>
      <c r="G87" s="93"/>
      <c r="H87" s="16"/>
      <c r="I87" s="16"/>
      <c r="J87" s="16"/>
      <c r="K87" s="16"/>
      <c r="L87" s="17"/>
      <c r="M87" s="96" t="s">
        <v>285</v>
      </c>
      <c r="N87" s="35">
        <f t="shared" si="2"/>
        <v>0.18851544090288974</v>
      </c>
      <c r="O87" s="35">
        <v>2</v>
      </c>
      <c r="P87" s="35">
        <v>8</v>
      </c>
      <c r="Q87" s="35">
        <f t="shared" si="3"/>
        <v>17.406936493534467</v>
      </c>
      <c r="R87" s="36">
        <v>3.01722868844001E-05</v>
      </c>
    </row>
    <row r="88" spans="1:18" ht="12.75">
      <c r="A88" s="93"/>
      <c r="B88" s="16"/>
      <c r="C88" s="16"/>
      <c r="D88" s="16"/>
      <c r="E88" s="16"/>
      <c r="F88" s="17"/>
      <c r="G88" s="96" t="s">
        <v>99</v>
      </c>
      <c r="H88" s="35">
        <f>(190/8063)*J88</f>
        <v>18.309562197693165</v>
      </c>
      <c r="I88" s="35">
        <v>31</v>
      </c>
      <c r="J88" s="35">
        <v>777</v>
      </c>
      <c r="K88" s="35">
        <f>(I88-H88)^2/H88</f>
        <v>8.79579805761324</v>
      </c>
      <c r="L88" s="36">
        <v>0.003019251394038913</v>
      </c>
      <c r="M88" s="96" t="s">
        <v>100</v>
      </c>
      <c r="N88" s="35">
        <f t="shared" si="2"/>
        <v>3.016247054446236</v>
      </c>
      <c r="O88" s="35">
        <v>8</v>
      </c>
      <c r="P88" s="35">
        <v>128</v>
      </c>
      <c r="Q88" s="35">
        <f t="shared" si="3"/>
        <v>8.234668107077814</v>
      </c>
      <c r="R88" s="36">
        <v>0.004109768708860484</v>
      </c>
    </row>
    <row r="89" spans="1:18" ht="12.75">
      <c r="A89" s="93"/>
      <c r="B89" s="16"/>
      <c r="C89" s="16"/>
      <c r="D89" s="16"/>
      <c r="E89" s="16"/>
      <c r="F89" s="17"/>
      <c r="G89" s="93"/>
      <c r="H89" s="16"/>
      <c r="I89" s="16"/>
      <c r="J89" s="16"/>
      <c r="K89" s="16"/>
      <c r="L89" s="17"/>
      <c r="M89" s="96" t="s">
        <v>101</v>
      </c>
      <c r="N89" s="35">
        <f t="shared" si="2"/>
        <v>14.986977551779734</v>
      </c>
      <c r="O89" s="35">
        <v>26</v>
      </c>
      <c r="P89" s="35">
        <v>636</v>
      </c>
      <c r="Q89" s="35">
        <f t="shared" si="3"/>
        <v>8.092803437248124</v>
      </c>
      <c r="R89" s="36">
        <v>0.004444136621277961</v>
      </c>
    </row>
    <row r="90" spans="1:18" ht="12.75">
      <c r="A90" s="93"/>
      <c r="B90" s="16"/>
      <c r="C90" s="16"/>
      <c r="D90" s="16"/>
      <c r="E90" s="16"/>
      <c r="F90" s="17"/>
      <c r="G90" s="93"/>
      <c r="H90" s="16"/>
      <c r="I90" s="16"/>
      <c r="J90" s="16"/>
      <c r="K90" s="16"/>
      <c r="L90" s="17"/>
      <c r="M90" s="93" t="s">
        <v>175</v>
      </c>
      <c r="N90" s="16">
        <f t="shared" si="2"/>
        <v>3.1576336351234033</v>
      </c>
      <c r="O90" s="16">
        <v>5</v>
      </c>
      <c r="P90" s="16">
        <v>134</v>
      </c>
      <c r="Q90" s="16">
        <f t="shared" si="3"/>
        <v>1.0749549234187683</v>
      </c>
      <c r="R90" s="17">
        <v>0.299828922028762</v>
      </c>
    </row>
    <row r="91" spans="1:18" ht="12.75">
      <c r="A91" s="93"/>
      <c r="B91" s="16"/>
      <c r="C91" s="16"/>
      <c r="D91" s="16"/>
      <c r="E91" s="16"/>
      <c r="F91" s="17"/>
      <c r="G91" s="96" t="s">
        <v>103</v>
      </c>
      <c r="H91" s="35">
        <f>(190/8063)*J91</f>
        <v>18.56877092893464</v>
      </c>
      <c r="I91" s="35">
        <v>32</v>
      </c>
      <c r="J91" s="35">
        <v>788</v>
      </c>
      <c r="K91" s="35">
        <f>(I91-H91)^2/H91</f>
        <v>9.715124121560875</v>
      </c>
      <c r="L91" s="36">
        <v>0.001827577364767019</v>
      </c>
      <c r="M91" s="93" t="s">
        <v>104</v>
      </c>
      <c r="N91" s="16">
        <f t="shared" si="2"/>
        <v>5.2548679151680515</v>
      </c>
      <c r="O91" s="16">
        <v>8</v>
      </c>
      <c r="P91" s="16">
        <v>223</v>
      </c>
      <c r="Q91" s="16">
        <f t="shared" si="3"/>
        <v>1.4340512996381956</v>
      </c>
      <c r="R91" s="17">
        <v>0.2311044004842696</v>
      </c>
    </row>
    <row r="92" spans="1:18" ht="12.75">
      <c r="A92" s="93"/>
      <c r="B92" s="16"/>
      <c r="C92" s="16"/>
      <c r="D92" s="16"/>
      <c r="E92" s="16"/>
      <c r="F92" s="17"/>
      <c r="G92" s="93"/>
      <c r="H92" s="16"/>
      <c r="I92" s="16"/>
      <c r="J92" s="16"/>
      <c r="K92" s="16"/>
      <c r="L92" s="17"/>
      <c r="M92" s="96" t="s">
        <v>106</v>
      </c>
      <c r="N92" s="35">
        <f t="shared" si="2"/>
        <v>3.110504774897681</v>
      </c>
      <c r="O92" s="35">
        <v>8</v>
      </c>
      <c r="P92" s="35">
        <v>132</v>
      </c>
      <c r="Q92" s="35">
        <f t="shared" si="3"/>
        <v>7.685943371388908</v>
      </c>
      <c r="R92" s="36">
        <v>0.005565258086469904</v>
      </c>
    </row>
    <row r="93" spans="1:18" ht="12.75">
      <c r="A93" s="93"/>
      <c r="B93" s="16"/>
      <c r="C93" s="16"/>
      <c r="D93" s="16"/>
      <c r="E93" s="16"/>
      <c r="F93" s="17"/>
      <c r="G93" s="93"/>
      <c r="H93" s="16"/>
      <c r="I93" s="16"/>
      <c r="J93" s="16"/>
      <c r="K93" s="16"/>
      <c r="L93" s="17"/>
      <c r="M93" s="96" t="s">
        <v>107</v>
      </c>
      <c r="N93" s="35">
        <f t="shared" si="2"/>
        <v>3.3225846459134316</v>
      </c>
      <c r="O93" s="35">
        <v>7</v>
      </c>
      <c r="P93" s="35">
        <v>141</v>
      </c>
      <c r="Q93" s="35">
        <f t="shared" si="3"/>
        <v>4.070139703770842</v>
      </c>
      <c r="R93" s="36">
        <v>0.043647664287783106</v>
      </c>
    </row>
    <row r="94" spans="1:18" ht="12.75">
      <c r="A94" s="93"/>
      <c r="B94" s="16"/>
      <c r="C94" s="16"/>
      <c r="D94" s="16"/>
      <c r="E94" s="16"/>
      <c r="F94" s="17"/>
      <c r="G94" s="93"/>
      <c r="H94" s="16"/>
      <c r="I94" s="16"/>
      <c r="J94" s="16"/>
      <c r="K94" s="16"/>
      <c r="L94" s="17"/>
      <c r="M94" s="96" t="s">
        <v>105</v>
      </c>
      <c r="N94" s="35">
        <f t="shared" si="2"/>
        <v>11.381619744511967</v>
      </c>
      <c r="O94" s="35">
        <v>22</v>
      </c>
      <c r="P94" s="35">
        <v>483</v>
      </c>
      <c r="Q94" s="35">
        <f t="shared" si="3"/>
        <v>9.906322806514805</v>
      </c>
      <c r="R94" s="36">
        <v>0.0016471189450678603</v>
      </c>
    </row>
    <row r="95" spans="1:18" ht="12.75">
      <c r="A95" s="93"/>
      <c r="B95" s="16"/>
      <c r="C95" s="16"/>
      <c r="D95" s="16"/>
      <c r="E95" s="16"/>
      <c r="F95" s="17"/>
      <c r="G95" s="93"/>
      <c r="H95" s="16"/>
      <c r="I95" s="16"/>
      <c r="J95" s="16"/>
      <c r="K95" s="16"/>
      <c r="L95" s="17"/>
      <c r="M95" s="93" t="s">
        <v>286</v>
      </c>
      <c r="N95" s="16">
        <f t="shared" si="2"/>
        <v>0.8954483442887262</v>
      </c>
      <c r="O95" s="16">
        <v>2</v>
      </c>
      <c r="P95" s="16">
        <v>38</v>
      </c>
      <c r="Q95" s="16">
        <f t="shared" si="3"/>
        <v>1.3624843553690589</v>
      </c>
      <c r="R95" s="17">
        <v>0.2431073848480596</v>
      </c>
    </row>
    <row r="96" spans="1:18" ht="12.75">
      <c r="A96" s="93"/>
      <c r="B96" s="16"/>
      <c r="C96" s="16"/>
      <c r="D96" s="16"/>
      <c r="E96" s="16"/>
      <c r="F96" s="17"/>
      <c r="G96" s="93"/>
      <c r="H96" s="16"/>
      <c r="I96" s="16"/>
      <c r="J96" s="16"/>
      <c r="K96" s="16"/>
      <c r="L96" s="17"/>
      <c r="M96" s="96" t="s">
        <v>183</v>
      </c>
      <c r="N96" s="35">
        <f t="shared" si="2"/>
        <v>1.7673322584645914</v>
      </c>
      <c r="O96" s="35">
        <v>5</v>
      </c>
      <c r="P96" s="35">
        <v>75</v>
      </c>
      <c r="Q96" s="35">
        <f t="shared" si="3"/>
        <v>5.912946293552309</v>
      </c>
      <c r="R96" s="36">
        <v>0.015030013736821113</v>
      </c>
    </row>
    <row r="97" spans="1:18" ht="12.75">
      <c r="A97" s="93"/>
      <c r="B97" s="16"/>
      <c r="C97" s="16"/>
      <c r="D97" s="16"/>
      <c r="E97" s="16"/>
      <c r="F97" s="17"/>
      <c r="G97" s="93"/>
      <c r="H97" s="16"/>
      <c r="I97" s="16"/>
      <c r="J97" s="16"/>
      <c r="K97" s="16"/>
      <c r="L97" s="17"/>
      <c r="M97" s="93" t="s">
        <v>287</v>
      </c>
      <c r="N97" s="16">
        <f t="shared" si="2"/>
        <v>2.262185290834677</v>
      </c>
      <c r="O97" s="16">
        <v>4</v>
      </c>
      <c r="P97" s="16">
        <v>96</v>
      </c>
      <c r="Q97" s="16">
        <f t="shared" si="3"/>
        <v>1.3349923083785364</v>
      </c>
      <c r="R97" s="17">
        <v>0.2479190191749322</v>
      </c>
    </row>
    <row r="98" spans="1:18" ht="12.75">
      <c r="A98" s="93"/>
      <c r="B98" s="16"/>
      <c r="C98" s="16"/>
      <c r="D98" s="16"/>
      <c r="E98" s="16"/>
      <c r="F98" s="17"/>
      <c r="G98" s="93"/>
      <c r="H98" s="16"/>
      <c r="I98" s="16"/>
      <c r="J98" s="16"/>
      <c r="K98" s="16"/>
      <c r="L98" s="17"/>
      <c r="M98" s="93" t="s">
        <v>109</v>
      </c>
      <c r="N98" s="16">
        <f t="shared" si="2"/>
        <v>1.508123527223118</v>
      </c>
      <c r="O98" s="16">
        <v>3</v>
      </c>
      <c r="P98" s="16">
        <v>64</v>
      </c>
      <c r="Q98" s="16">
        <f t="shared" si="3"/>
        <v>1.4758044482757497</v>
      </c>
      <c r="R98" s="17">
        <v>0.2244321108318219</v>
      </c>
    </row>
    <row r="99" spans="1:18" ht="12.75">
      <c r="A99" s="93"/>
      <c r="B99" s="16"/>
      <c r="C99" s="16"/>
      <c r="D99" s="16"/>
      <c r="E99" s="16"/>
      <c r="F99" s="17"/>
      <c r="G99" s="93"/>
      <c r="H99" s="16"/>
      <c r="I99" s="16"/>
      <c r="J99" s="16"/>
      <c r="K99" s="16"/>
      <c r="L99" s="17"/>
      <c r="M99" s="93" t="s">
        <v>288</v>
      </c>
      <c r="N99" s="16">
        <f t="shared" si="2"/>
        <v>0.754061763611559</v>
      </c>
      <c r="O99" s="16">
        <v>2</v>
      </c>
      <c r="P99" s="16">
        <v>32</v>
      </c>
      <c r="Q99" s="16">
        <f t="shared" si="3"/>
        <v>2.0586670267694536</v>
      </c>
      <c r="R99" s="17">
        <v>0.15134250991704934</v>
      </c>
    </row>
    <row r="100" spans="1:18" ht="12.75">
      <c r="A100" s="93"/>
      <c r="B100" s="16"/>
      <c r="C100" s="16"/>
      <c r="D100" s="16"/>
      <c r="E100" s="16"/>
      <c r="F100" s="17"/>
      <c r="G100" s="96" t="s">
        <v>114</v>
      </c>
      <c r="H100" s="35">
        <f>(190/8063)*J100</f>
        <v>2.3093141510603994</v>
      </c>
      <c r="I100" s="35">
        <v>8</v>
      </c>
      <c r="J100" s="35">
        <v>98</v>
      </c>
      <c r="K100" s="35">
        <f>(I100-H100)^2/H100</f>
        <v>14.023170219803687</v>
      </c>
      <c r="L100" s="36">
        <v>0.0001805717966133491</v>
      </c>
      <c r="M100" s="96" t="s">
        <v>115</v>
      </c>
      <c r="N100" s="35">
        <f t="shared" si="2"/>
        <v>1.9087188391417587</v>
      </c>
      <c r="O100" s="35">
        <v>5</v>
      </c>
      <c r="P100" s="35">
        <v>81</v>
      </c>
      <c r="Q100" s="35">
        <f t="shared" si="3"/>
        <v>5.0065096123711275</v>
      </c>
      <c r="R100" s="36">
        <v>0.025252171442230797</v>
      </c>
    </row>
    <row r="101" spans="1:18" ht="12.75">
      <c r="A101" s="93"/>
      <c r="B101" s="16"/>
      <c r="C101" s="16"/>
      <c r="D101" s="16"/>
      <c r="E101" s="16"/>
      <c r="F101" s="17"/>
      <c r="G101" s="93"/>
      <c r="H101" s="16"/>
      <c r="I101" s="16"/>
      <c r="J101" s="16"/>
      <c r="K101" s="16"/>
      <c r="L101" s="17"/>
      <c r="M101" s="96" t="s">
        <v>179</v>
      </c>
      <c r="N101" s="35">
        <f t="shared" si="2"/>
        <v>0.4948530323700856</v>
      </c>
      <c r="O101" s="35">
        <v>3</v>
      </c>
      <c r="P101" s="35">
        <v>21</v>
      </c>
      <c r="Q101" s="35">
        <f t="shared" si="3"/>
        <v>12.682071077482865</v>
      </c>
      <c r="R101" s="36">
        <v>0.0003691784246958596</v>
      </c>
    </row>
    <row r="102" spans="1:18" ht="12.75">
      <c r="A102" s="93"/>
      <c r="B102" s="16"/>
      <c r="C102" s="16"/>
      <c r="D102" s="16"/>
      <c r="E102" s="16"/>
      <c r="F102" s="17"/>
      <c r="G102" s="93" t="s">
        <v>110</v>
      </c>
      <c r="H102" s="16">
        <f>(190/8063)*J102</f>
        <v>10.486171400223242</v>
      </c>
      <c r="I102" s="16">
        <v>16</v>
      </c>
      <c r="J102" s="16">
        <v>445</v>
      </c>
      <c r="K102" s="16">
        <f>(I102-H102)^2/H102</f>
        <v>2.8992760720150814</v>
      </c>
      <c r="L102" s="17">
        <v>0.08861934360710577</v>
      </c>
      <c r="M102" s="93" t="s">
        <v>111</v>
      </c>
      <c r="N102" s="16">
        <f t="shared" si="2"/>
        <v>10.25052709909463</v>
      </c>
      <c r="O102" s="16">
        <v>15</v>
      </c>
      <c r="P102" s="16">
        <v>435</v>
      </c>
      <c r="Q102" s="16">
        <f t="shared" si="3"/>
        <v>2.2006178431962637</v>
      </c>
      <c r="R102" s="17">
        <v>0.13795543371949293</v>
      </c>
    </row>
    <row r="103" spans="1:18" ht="12.75">
      <c r="A103" s="93"/>
      <c r="B103" s="16"/>
      <c r="C103" s="16"/>
      <c r="D103" s="16"/>
      <c r="E103" s="16"/>
      <c r="F103" s="17"/>
      <c r="G103" s="93"/>
      <c r="H103" s="16"/>
      <c r="I103" s="16"/>
      <c r="J103" s="16"/>
      <c r="K103" s="16"/>
      <c r="L103" s="17"/>
      <c r="M103" s="93" t="s">
        <v>174</v>
      </c>
      <c r="N103" s="16">
        <f t="shared" si="2"/>
        <v>1.3196080863202282</v>
      </c>
      <c r="O103" s="16">
        <v>2</v>
      </c>
      <c r="P103" s="16">
        <v>56</v>
      </c>
      <c r="Q103" s="16">
        <f t="shared" si="3"/>
        <v>0.3508110938390252</v>
      </c>
      <c r="R103" s="17">
        <v>0.5536543481825515</v>
      </c>
    </row>
    <row r="104" spans="1:18" ht="12.75">
      <c r="A104" s="93"/>
      <c r="B104" s="16"/>
      <c r="C104" s="16"/>
      <c r="D104" s="16"/>
      <c r="E104" s="16"/>
      <c r="F104" s="17"/>
      <c r="G104" s="93" t="s">
        <v>112</v>
      </c>
      <c r="H104" s="16">
        <f>(190/8063)*J104</f>
        <v>7.752697507131341</v>
      </c>
      <c r="I104" s="16">
        <v>12</v>
      </c>
      <c r="J104" s="16">
        <v>329</v>
      </c>
      <c r="K104" s="16">
        <f>(I104-H104)^2/H104</f>
        <v>2.3268776383103518</v>
      </c>
      <c r="L104" s="17">
        <v>0.12715670512350186</v>
      </c>
      <c r="M104" s="93" t="s">
        <v>113</v>
      </c>
      <c r="N104" s="16">
        <f t="shared" si="2"/>
        <v>7.705568646905618</v>
      </c>
      <c r="O104" s="16">
        <v>12</v>
      </c>
      <c r="P104" s="16">
        <v>327</v>
      </c>
      <c r="Q104" s="16">
        <f t="shared" si="3"/>
        <v>2.3933523262875593</v>
      </c>
      <c r="R104" s="17">
        <v>0.12185207588544655</v>
      </c>
    </row>
    <row r="105" spans="1:18" ht="12.75">
      <c r="A105" s="93"/>
      <c r="B105" s="16"/>
      <c r="C105" s="16"/>
      <c r="D105" s="16"/>
      <c r="E105" s="16"/>
      <c r="F105" s="17"/>
      <c r="G105" s="96" t="s">
        <v>134</v>
      </c>
      <c r="H105" s="35">
        <f>(190/8063)*J105</f>
        <v>11.145975443383357</v>
      </c>
      <c r="I105" s="35">
        <v>22</v>
      </c>
      <c r="J105" s="35">
        <v>473</v>
      </c>
      <c r="K105" s="35">
        <f>(I105-H105)^2/H105</f>
        <v>10.569720853420074</v>
      </c>
      <c r="L105" s="36">
        <v>0.001149550842532543</v>
      </c>
      <c r="M105" s="93" t="s">
        <v>137</v>
      </c>
      <c r="N105" s="16">
        <f t="shared" si="2"/>
        <v>1.2253503658687834</v>
      </c>
      <c r="O105" s="16">
        <v>3</v>
      </c>
      <c r="P105" s="16">
        <v>52</v>
      </c>
      <c r="Q105" s="16">
        <f t="shared" si="3"/>
        <v>2.5701884225489446</v>
      </c>
      <c r="R105" s="17">
        <v>0.1088947606628935</v>
      </c>
    </row>
    <row r="106" spans="1:18" ht="12.75">
      <c r="A106" s="93"/>
      <c r="B106" s="16"/>
      <c r="C106" s="16"/>
      <c r="D106" s="16"/>
      <c r="E106" s="16"/>
      <c r="F106" s="17"/>
      <c r="G106" s="93"/>
      <c r="H106" s="16"/>
      <c r="I106" s="16"/>
      <c r="J106" s="16"/>
      <c r="K106" s="16"/>
      <c r="L106" s="17"/>
      <c r="M106" s="93" t="s">
        <v>135</v>
      </c>
      <c r="N106" s="16">
        <f t="shared" si="2"/>
        <v>6.550911571375418</v>
      </c>
      <c r="O106" s="16">
        <v>13</v>
      </c>
      <c r="P106" s="16">
        <v>278</v>
      </c>
      <c r="Q106" s="16">
        <f t="shared" si="3"/>
        <v>6.3488479591073395</v>
      </c>
      <c r="R106" s="17">
        <v>0.011745754979582412</v>
      </c>
    </row>
    <row r="107" spans="1:18" ht="12.75">
      <c r="A107" s="93"/>
      <c r="B107" s="16"/>
      <c r="C107" s="16"/>
      <c r="D107" s="16"/>
      <c r="E107" s="16"/>
      <c r="F107" s="17"/>
      <c r="G107" s="93"/>
      <c r="H107" s="16"/>
      <c r="I107" s="16"/>
      <c r="J107" s="16"/>
      <c r="K107" s="16"/>
      <c r="L107" s="17"/>
      <c r="M107" s="96" t="s">
        <v>136</v>
      </c>
      <c r="N107" s="35">
        <f t="shared" si="2"/>
        <v>5.6318987969738314</v>
      </c>
      <c r="O107" s="35">
        <v>13</v>
      </c>
      <c r="P107" s="35">
        <v>239</v>
      </c>
      <c r="Q107" s="35">
        <f t="shared" si="3"/>
        <v>9.639540285632716</v>
      </c>
      <c r="R107" s="36">
        <v>0.0019043289220040949</v>
      </c>
    </row>
    <row r="108" spans="1:18" ht="12.75">
      <c r="A108" s="93"/>
      <c r="B108" s="16"/>
      <c r="C108" s="16"/>
      <c r="D108" s="16"/>
      <c r="E108" s="16"/>
      <c r="F108" s="17"/>
      <c r="G108" s="93"/>
      <c r="H108" s="16"/>
      <c r="I108" s="16"/>
      <c r="J108" s="16"/>
      <c r="K108" s="16"/>
      <c r="L108" s="17"/>
      <c r="M108" s="96" t="s">
        <v>173</v>
      </c>
      <c r="N108" s="35">
        <f t="shared" si="2"/>
        <v>0.4241597420315019</v>
      </c>
      <c r="O108" s="35">
        <v>2</v>
      </c>
      <c r="P108" s="35">
        <v>18</v>
      </c>
      <c r="Q108" s="35">
        <f t="shared" si="3"/>
        <v>5.854569098756648</v>
      </c>
      <c r="R108" s="36">
        <v>0.015536661515355932</v>
      </c>
    </row>
    <row r="109" spans="1:18" ht="12.75">
      <c r="A109" s="93"/>
      <c r="B109" s="16"/>
      <c r="C109" s="16"/>
      <c r="D109" s="16"/>
      <c r="E109" s="16"/>
      <c r="F109" s="17"/>
      <c r="G109" s="93" t="s">
        <v>181</v>
      </c>
      <c r="H109" s="16">
        <f>(190/8063)*J109</f>
        <v>1.6730745380131464</v>
      </c>
      <c r="I109" s="16">
        <v>4</v>
      </c>
      <c r="J109" s="16">
        <v>71</v>
      </c>
      <c r="K109" s="16">
        <f>(I109-H109)^2/H109</f>
        <v>3.236306561734421</v>
      </c>
      <c r="L109" s="17">
        <v>0.07202283277108623</v>
      </c>
      <c r="M109" s="96" t="s">
        <v>182</v>
      </c>
      <c r="N109" s="35">
        <f t="shared" si="2"/>
        <v>0.7776261937244202</v>
      </c>
      <c r="O109" s="35">
        <v>3</v>
      </c>
      <c r="P109" s="35">
        <v>33</v>
      </c>
      <c r="Q109" s="35">
        <f t="shared" si="3"/>
        <v>6.351310404250737</v>
      </c>
      <c r="R109" s="36">
        <v>0.011729462585790107</v>
      </c>
    </row>
    <row r="110" spans="1:18" ht="12.75">
      <c r="A110" s="93"/>
      <c r="B110" s="16"/>
      <c r="C110" s="16"/>
      <c r="D110" s="16"/>
      <c r="E110" s="16"/>
      <c r="F110" s="17"/>
      <c r="G110" s="96" t="s">
        <v>116</v>
      </c>
      <c r="H110" s="35">
        <f>(190/8063)*J110</f>
        <v>19.959072305593452</v>
      </c>
      <c r="I110" s="35">
        <v>35</v>
      </c>
      <c r="J110" s="35">
        <v>847</v>
      </c>
      <c r="K110" s="35">
        <f>(I110-H110)^2/H110</f>
        <v>11.334670391717854</v>
      </c>
      <c r="L110" s="36">
        <v>0.0007607333535811778</v>
      </c>
      <c r="M110" s="93" t="s">
        <v>176</v>
      </c>
      <c r="N110" s="16">
        <f t="shared" si="2"/>
        <v>1.296043656207367</v>
      </c>
      <c r="O110" s="16">
        <v>2</v>
      </c>
      <c r="P110" s="16">
        <v>55</v>
      </c>
      <c r="Q110" s="16">
        <f t="shared" si="3"/>
        <v>0.38235944568105124</v>
      </c>
      <c r="R110" s="17">
        <v>0.5363431979936362</v>
      </c>
    </row>
    <row r="111" spans="1:18" ht="12.75">
      <c r="A111" s="93"/>
      <c r="B111" s="16"/>
      <c r="C111" s="16"/>
      <c r="D111" s="16"/>
      <c r="E111" s="16"/>
      <c r="F111" s="17"/>
      <c r="G111" s="93"/>
      <c r="H111" s="16"/>
      <c r="I111" s="16"/>
      <c r="J111" s="16"/>
      <c r="K111" s="16"/>
      <c r="L111" s="17"/>
      <c r="M111" s="96" t="s">
        <v>117</v>
      </c>
      <c r="N111" s="35">
        <f t="shared" si="2"/>
        <v>10.533300260448964</v>
      </c>
      <c r="O111" s="35">
        <v>17</v>
      </c>
      <c r="P111" s="35">
        <v>447</v>
      </c>
      <c r="Q111" s="35">
        <f t="shared" si="3"/>
        <v>3.9700952681023263</v>
      </c>
      <c r="R111" s="36">
        <v>0.04631515197367908</v>
      </c>
    </row>
    <row r="112" spans="1:18" ht="12.75">
      <c r="A112" s="93"/>
      <c r="B112" s="16"/>
      <c r="C112" s="16"/>
      <c r="D112" s="16"/>
      <c r="E112" s="16"/>
      <c r="F112" s="17"/>
      <c r="G112" s="93"/>
      <c r="H112" s="16"/>
      <c r="I112" s="16"/>
      <c r="J112" s="16"/>
      <c r="K112" s="16"/>
      <c r="L112" s="17"/>
      <c r="M112" s="93" t="s">
        <v>119</v>
      </c>
      <c r="N112" s="16">
        <f t="shared" si="2"/>
        <v>3.9352598288478235</v>
      </c>
      <c r="O112" s="16">
        <v>6</v>
      </c>
      <c r="P112" s="16">
        <v>167</v>
      </c>
      <c r="Q112" s="16">
        <f t="shared" si="3"/>
        <v>1.0833216000422763</v>
      </c>
      <c r="R112" s="17">
        <v>0.2979556780436311</v>
      </c>
    </row>
    <row r="113" spans="1:18" ht="12.75">
      <c r="A113" s="93"/>
      <c r="B113" s="16"/>
      <c r="C113" s="16"/>
      <c r="D113" s="16"/>
      <c r="E113" s="16"/>
      <c r="F113" s="17"/>
      <c r="G113" s="93"/>
      <c r="H113" s="16"/>
      <c r="I113" s="16"/>
      <c r="J113" s="16"/>
      <c r="K113" s="16"/>
      <c r="L113" s="17"/>
      <c r="M113" s="93" t="s">
        <v>120</v>
      </c>
      <c r="N113" s="16">
        <f t="shared" si="2"/>
        <v>3.770308818057795</v>
      </c>
      <c r="O113" s="16">
        <v>5</v>
      </c>
      <c r="P113" s="16">
        <v>160</v>
      </c>
      <c r="Q113" s="16">
        <f t="shared" si="3"/>
        <v>0.4010653970051633</v>
      </c>
      <c r="R113" s="17">
        <v>0.5265395538701666</v>
      </c>
    </row>
    <row r="114" spans="1:18" ht="12.75">
      <c r="A114" s="93"/>
      <c r="B114" s="16"/>
      <c r="C114" s="16"/>
      <c r="D114" s="16"/>
      <c r="E114" s="16"/>
      <c r="F114" s="17"/>
      <c r="G114" s="93"/>
      <c r="H114" s="16"/>
      <c r="I114" s="16"/>
      <c r="J114" s="16"/>
      <c r="K114" s="16"/>
      <c r="L114" s="17"/>
      <c r="M114" s="96" t="s">
        <v>118</v>
      </c>
      <c r="N114" s="35">
        <f t="shared" si="2"/>
        <v>3.110504774897681</v>
      </c>
      <c r="O114" s="35">
        <v>7</v>
      </c>
      <c r="P114" s="35">
        <v>132</v>
      </c>
      <c r="Q114" s="35">
        <f t="shared" si="3"/>
        <v>4.863574950336277</v>
      </c>
      <c r="R114" s="36">
        <v>0.027429443167798384</v>
      </c>
    </row>
    <row r="115" spans="1:18" ht="12.75">
      <c r="A115" s="93"/>
      <c r="B115" s="16"/>
      <c r="C115" s="16"/>
      <c r="D115" s="16"/>
      <c r="E115" s="16"/>
      <c r="F115" s="17"/>
      <c r="G115" s="93"/>
      <c r="H115" s="16"/>
      <c r="I115" s="16"/>
      <c r="J115" s="16"/>
      <c r="K115" s="16"/>
      <c r="L115" s="17"/>
      <c r="M115" s="96" t="s">
        <v>105</v>
      </c>
      <c r="N115" s="35">
        <f t="shared" si="2"/>
        <v>11.381619744511967</v>
      </c>
      <c r="O115" s="35">
        <v>22</v>
      </c>
      <c r="P115" s="35">
        <v>483</v>
      </c>
      <c r="Q115" s="35">
        <f t="shared" si="3"/>
        <v>9.906322806514805</v>
      </c>
      <c r="R115" s="36">
        <v>0.0016471189450678603</v>
      </c>
    </row>
    <row r="116" spans="1:18" ht="12.75">
      <c r="A116" s="93"/>
      <c r="B116" s="16"/>
      <c r="C116" s="16"/>
      <c r="D116" s="16"/>
      <c r="E116" s="16"/>
      <c r="F116" s="17"/>
      <c r="G116" s="93"/>
      <c r="H116" s="16"/>
      <c r="I116" s="16"/>
      <c r="J116" s="16"/>
      <c r="K116" s="16"/>
      <c r="L116" s="17"/>
      <c r="M116" s="96" t="s">
        <v>190</v>
      </c>
      <c r="N116" s="35">
        <f t="shared" si="2"/>
        <v>0.18851544090288974</v>
      </c>
      <c r="O116" s="35">
        <v>2</v>
      </c>
      <c r="P116" s="35">
        <v>8</v>
      </c>
      <c r="Q116" s="35">
        <f t="shared" si="3"/>
        <v>17.406936493534467</v>
      </c>
      <c r="R116" s="36">
        <v>3.01722868844001E-05</v>
      </c>
    </row>
    <row r="117" spans="1:18" ht="12.75">
      <c r="A117" s="93"/>
      <c r="B117" s="16"/>
      <c r="C117" s="16"/>
      <c r="D117" s="16"/>
      <c r="E117" s="16"/>
      <c r="F117" s="17"/>
      <c r="G117" s="93"/>
      <c r="H117" s="16"/>
      <c r="I117" s="16"/>
      <c r="J117" s="16"/>
      <c r="K117" s="16"/>
      <c r="L117" s="17"/>
      <c r="M117" s="96" t="s">
        <v>115</v>
      </c>
      <c r="N117" s="35">
        <f t="shared" si="2"/>
        <v>1.9087188391417587</v>
      </c>
      <c r="O117" s="35">
        <v>5</v>
      </c>
      <c r="P117" s="35">
        <v>81</v>
      </c>
      <c r="Q117" s="35">
        <f t="shared" si="3"/>
        <v>5.0065096123711275</v>
      </c>
      <c r="R117" s="36">
        <v>0.025252171442230797</v>
      </c>
    </row>
    <row r="118" spans="1:18" ht="12.75">
      <c r="A118" s="93"/>
      <c r="B118" s="16"/>
      <c r="C118" s="16"/>
      <c r="D118" s="16"/>
      <c r="E118" s="16"/>
      <c r="F118" s="17"/>
      <c r="G118" s="93"/>
      <c r="H118" s="16"/>
      <c r="I118" s="16"/>
      <c r="J118" s="16"/>
      <c r="K118" s="16"/>
      <c r="L118" s="17"/>
      <c r="M118" s="93" t="s">
        <v>178</v>
      </c>
      <c r="N118" s="16">
        <f t="shared" si="2"/>
        <v>0.8247550539501426</v>
      </c>
      <c r="O118" s="16">
        <v>2</v>
      </c>
      <c r="P118" s="16">
        <v>35</v>
      </c>
      <c r="Q118" s="16">
        <f t="shared" si="3"/>
        <v>1.6746798659802176</v>
      </c>
      <c r="R118" s="17">
        <v>0.19563287570879717</v>
      </c>
    </row>
    <row r="119" spans="1:18" ht="12.75">
      <c r="A119" s="93"/>
      <c r="B119" s="16"/>
      <c r="C119" s="16"/>
      <c r="D119" s="16"/>
      <c r="E119" s="16"/>
      <c r="F119" s="17"/>
      <c r="G119" s="96" t="s">
        <v>121</v>
      </c>
      <c r="H119" s="35">
        <f>(190/8063)*J119</f>
        <v>10.014882797966017</v>
      </c>
      <c r="I119" s="35">
        <v>19</v>
      </c>
      <c r="J119" s="35">
        <v>425</v>
      </c>
      <c r="K119" s="35">
        <f>(I119-H119)^2/H119</f>
        <v>8.06123573914249</v>
      </c>
      <c r="L119" s="36">
        <v>0.0045222329690008944</v>
      </c>
      <c r="M119" s="93" t="s">
        <v>122</v>
      </c>
      <c r="N119" s="16">
        <f t="shared" si="2"/>
        <v>5.60833436686097</v>
      </c>
      <c r="O119" s="16">
        <v>8</v>
      </c>
      <c r="P119" s="16">
        <v>238</v>
      </c>
      <c r="Q119" s="16">
        <f t="shared" si="3"/>
        <v>1.0199221598729111</v>
      </c>
      <c r="R119" s="17">
        <v>0.31253747372407015</v>
      </c>
    </row>
    <row r="120" spans="1:18" ht="12.75">
      <c r="A120" s="93"/>
      <c r="B120" s="16"/>
      <c r="C120" s="16"/>
      <c r="D120" s="16"/>
      <c r="E120" s="16"/>
      <c r="F120" s="17"/>
      <c r="G120" s="93"/>
      <c r="H120" s="16"/>
      <c r="I120" s="16"/>
      <c r="J120" s="16"/>
      <c r="K120" s="16"/>
      <c r="L120" s="17"/>
      <c r="M120" s="96" t="s">
        <v>118</v>
      </c>
      <c r="N120" s="35">
        <f t="shared" si="2"/>
        <v>3.110504774897681</v>
      </c>
      <c r="O120" s="35">
        <v>7</v>
      </c>
      <c r="P120" s="35">
        <v>132</v>
      </c>
      <c r="Q120" s="35">
        <f t="shared" si="3"/>
        <v>4.863574950336277</v>
      </c>
      <c r="R120" s="36">
        <v>0.027429443167798384</v>
      </c>
    </row>
    <row r="121" spans="1:18" ht="12.75">
      <c r="A121" s="93"/>
      <c r="B121" s="16"/>
      <c r="C121" s="16"/>
      <c r="D121" s="16"/>
      <c r="E121" s="16"/>
      <c r="F121" s="17"/>
      <c r="G121" s="93"/>
      <c r="H121" s="16"/>
      <c r="I121" s="16"/>
      <c r="J121" s="16"/>
      <c r="K121" s="16"/>
      <c r="L121" s="17"/>
      <c r="M121" s="93" t="s">
        <v>286</v>
      </c>
      <c r="N121" s="16">
        <f t="shared" si="2"/>
        <v>0.8954483442887262</v>
      </c>
      <c r="O121" s="16">
        <v>2</v>
      </c>
      <c r="P121" s="16">
        <v>38</v>
      </c>
      <c r="Q121" s="16">
        <f t="shared" si="3"/>
        <v>1.3624843553690589</v>
      </c>
      <c r="R121" s="17">
        <v>0.2431073848480596</v>
      </c>
    </row>
    <row r="122" spans="1:18" ht="12.75">
      <c r="A122" s="93"/>
      <c r="B122" s="16"/>
      <c r="C122" s="16"/>
      <c r="D122" s="16"/>
      <c r="E122" s="16"/>
      <c r="F122" s="17"/>
      <c r="G122" s="93"/>
      <c r="H122" s="16"/>
      <c r="I122" s="16"/>
      <c r="J122" s="16"/>
      <c r="K122" s="16"/>
      <c r="L122" s="17"/>
      <c r="M122" s="93" t="s">
        <v>289</v>
      </c>
      <c r="N122" s="16">
        <f t="shared" si="2"/>
        <v>3.463971226590599</v>
      </c>
      <c r="O122" s="16">
        <v>9</v>
      </c>
      <c r="P122" s="16">
        <v>147</v>
      </c>
      <c r="Q122" s="16">
        <f t="shared" si="3"/>
        <v>8.847537284592747</v>
      </c>
      <c r="R122" s="17">
        <v>0.0029348461981107965</v>
      </c>
    </row>
    <row r="123" spans="1:18" ht="12.75">
      <c r="A123" s="93"/>
      <c r="B123" s="16"/>
      <c r="C123" s="16"/>
      <c r="D123" s="16"/>
      <c r="E123" s="16"/>
      <c r="F123" s="17"/>
      <c r="G123" s="93" t="s">
        <v>127</v>
      </c>
      <c r="H123" s="16">
        <f>(190/8063)*J123</f>
        <v>3.770308818057795</v>
      </c>
      <c r="I123" s="16">
        <v>5</v>
      </c>
      <c r="J123" s="16">
        <v>160</v>
      </c>
      <c r="K123" s="16">
        <f>(I123-H123)^2/H123</f>
        <v>0.4010653970051633</v>
      </c>
      <c r="L123" s="17">
        <v>0.5265395538701666</v>
      </c>
      <c r="M123" s="93" t="s">
        <v>120</v>
      </c>
      <c r="N123" s="16">
        <f t="shared" si="2"/>
        <v>3.770308818057795</v>
      </c>
      <c r="O123" s="16">
        <v>5</v>
      </c>
      <c r="P123" s="16">
        <v>160</v>
      </c>
      <c r="Q123" s="16">
        <f t="shared" si="3"/>
        <v>0.4010653970051633</v>
      </c>
      <c r="R123" s="17">
        <v>0.5265395538701666</v>
      </c>
    </row>
    <row r="124" spans="1:18" ht="12.75">
      <c r="A124" s="93"/>
      <c r="B124" s="16"/>
      <c r="C124" s="16"/>
      <c r="D124" s="16"/>
      <c r="E124" s="16"/>
      <c r="F124" s="17"/>
      <c r="G124" s="93"/>
      <c r="H124" s="16"/>
      <c r="I124" s="16"/>
      <c r="J124" s="16"/>
      <c r="K124" s="16"/>
      <c r="L124" s="17"/>
      <c r="M124" s="93" t="s">
        <v>128</v>
      </c>
      <c r="N124" s="16">
        <f t="shared" si="2"/>
        <v>3.699615527719211</v>
      </c>
      <c r="O124" s="16">
        <v>5</v>
      </c>
      <c r="P124" s="16">
        <v>157</v>
      </c>
      <c r="Q124" s="16">
        <f t="shared" si="3"/>
        <v>0.4570744616783129</v>
      </c>
      <c r="R124" s="17">
        <v>0.4989944104827563</v>
      </c>
    </row>
    <row r="125" spans="1:18" ht="12.75">
      <c r="A125" s="93"/>
      <c r="B125" s="16"/>
      <c r="C125" s="16"/>
      <c r="D125" s="16"/>
      <c r="E125" s="16"/>
      <c r="F125" s="17"/>
      <c r="G125" s="96" t="s">
        <v>129</v>
      </c>
      <c r="H125" s="35">
        <f>(190/8063)*J125</f>
        <v>7.469924345777006</v>
      </c>
      <c r="I125" s="35">
        <v>13</v>
      </c>
      <c r="J125" s="35">
        <v>317</v>
      </c>
      <c r="K125" s="35">
        <f>(I125-H125)^2/H125</f>
        <v>4.093982124292696</v>
      </c>
      <c r="L125" s="36">
        <v>0.043036135805836984</v>
      </c>
      <c r="M125" s="93" t="s">
        <v>130</v>
      </c>
      <c r="N125" s="16">
        <f t="shared" si="2"/>
        <v>3.7467443879449336</v>
      </c>
      <c r="O125" s="16">
        <v>5</v>
      </c>
      <c r="P125" s="16">
        <v>159</v>
      </c>
      <c r="Q125" s="16">
        <f t="shared" si="3"/>
        <v>0.41920383845800885</v>
      </c>
      <c r="R125" s="17">
        <v>0.5173345811625664</v>
      </c>
    </row>
    <row r="126" spans="1:18" ht="12.75">
      <c r="A126" s="93"/>
      <c r="B126" s="16"/>
      <c r="C126" s="16"/>
      <c r="D126" s="16"/>
      <c r="E126" s="16"/>
      <c r="F126" s="17"/>
      <c r="G126" s="93"/>
      <c r="H126" s="16"/>
      <c r="I126" s="16"/>
      <c r="J126" s="16"/>
      <c r="K126" s="16"/>
      <c r="L126" s="17"/>
      <c r="M126" s="93" t="s">
        <v>131</v>
      </c>
      <c r="N126" s="16">
        <f t="shared" si="2"/>
        <v>4.6893215924593825</v>
      </c>
      <c r="O126" s="16">
        <v>6</v>
      </c>
      <c r="P126" s="16">
        <v>199</v>
      </c>
      <c r="Q126" s="16">
        <f t="shared" si="3"/>
        <v>0.36633825471804404</v>
      </c>
      <c r="R126" s="17">
        <v>0.5450070299482341</v>
      </c>
    </row>
    <row r="127" spans="1:18" ht="12.75">
      <c r="A127" s="93"/>
      <c r="B127" s="16"/>
      <c r="C127" s="16"/>
      <c r="D127" s="16"/>
      <c r="E127" s="16"/>
      <c r="F127" s="17"/>
      <c r="G127" s="93"/>
      <c r="H127" s="16"/>
      <c r="I127" s="16"/>
      <c r="J127" s="16"/>
      <c r="K127" s="16"/>
      <c r="L127" s="17"/>
      <c r="M127" s="93" t="s">
        <v>132</v>
      </c>
      <c r="N127" s="16">
        <f t="shared" si="2"/>
        <v>2.285749720947538</v>
      </c>
      <c r="O127" s="16">
        <v>2</v>
      </c>
      <c r="P127" s="16">
        <v>97</v>
      </c>
      <c r="Q127" s="16">
        <f t="shared" si="3"/>
        <v>0.03572259126766836</v>
      </c>
      <c r="R127" s="17">
        <v>0.8500895179844549</v>
      </c>
    </row>
    <row r="128" spans="1:18" ht="12.75">
      <c r="A128" s="93"/>
      <c r="B128" s="16"/>
      <c r="C128" s="16"/>
      <c r="D128" s="16"/>
      <c r="E128" s="16"/>
      <c r="F128" s="17"/>
      <c r="G128" s="93"/>
      <c r="H128" s="16"/>
      <c r="I128" s="16"/>
      <c r="J128" s="16"/>
      <c r="K128" s="16"/>
      <c r="L128" s="17"/>
      <c r="M128" s="96" t="s">
        <v>123</v>
      </c>
      <c r="N128" s="35">
        <f t="shared" si="2"/>
        <v>3.463971226590599</v>
      </c>
      <c r="O128" s="35">
        <v>9</v>
      </c>
      <c r="P128" s="35">
        <v>147</v>
      </c>
      <c r="Q128" s="35">
        <f t="shared" si="3"/>
        <v>8.847537284592747</v>
      </c>
      <c r="R128" s="36">
        <v>0.0029348461981107965</v>
      </c>
    </row>
    <row r="129" spans="1:18" ht="12.75">
      <c r="A129" s="93"/>
      <c r="B129" s="16"/>
      <c r="C129" s="16"/>
      <c r="D129" s="16"/>
      <c r="E129" s="16"/>
      <c r="F129" s="17"/>
      <c r="G129" s="93"/>
      <c r="H129" s="16"/>
      <c r="I129" s="16"/>
      <c r="J129" s="16"/>
      <c r="K129" s="16"/>
      <c r="L129" s="17"/>
      <c r="M129" s="93" t="s">
        <v>290</v>
      </c>
      <c r="N129" s="16">
        <f t="shared" si="2"/>
        <v>1.3196080863202282</v>
      </c>
      <c r="O129" s="16">
        <v>2</v>
      </c>
      <c r="P129" s="16">
        <v>56</v>
      </c>
      <c r="Q129" s="16">
        <f t="shared" si="3"/>
        <v>0.3508110938390252</v>
      </c>
      <c r="R129" s="17">
        <v>0.5536543481825515</v>
      </c>
    </row>
    <row r="130" spans="1:18" ht="12.75">
      <c r="A130" s="93"/>
      <c r="B130" s="16"/>
      <c r="C130" s="16"/>
      <c r="D130" s="16"/>
      <c r="E130" s="16"/>
      <c r="F130" s="17"/>
      <c r="G130" s="93" t="s">
        <v>124</v>
      </c>
      <c r="H130" s="16">
        <f>(190/8063)*J130</f>
        <v>3.440406796477738</v>
      </c>
      <c r="I130" s="16">
        <v>7</v>
      </c>
      <c r="J130" s="16">
        <v>146</v>
      </c>
      <c r="K130" s="16">
        <f>(I130-H130)^2/H130</f>
        <v>3.6829085989290715</v>
      </c>
      <c r="L130" s="17">
        <v>0.054972873239615416</v>
      </c>
      <c r="M130" s="96" t="s">
        <v>126</v>
      </c>
      <c r="N130" s="35">
        <f t="shared" si="2"/>
        <v>0.8247550539501426</v>
      </c>
      <c r="O130" s="35">
        <v>4</v>
      </c>
      <c r="P130" s="35">
        <v>35</v>
      </c>
      <c r="Q130" s="35">
        <f t="shared" si="3"/>
        <v>12.224454302070445</v>
      </c>
      <c r="R130" s="36">
        <v>0.0004716718743459358</v>
      </c>
    </row>
    <row r="131" spans="1:18" ht="12.75">
      <c r="A131" s="93"/>
      <c r="B131" s="16"/>
      <c r="C131" s="16"/>
      <c r="D131" s="16"/>
      <c r="E131" s="16"/>
      <c r="F131" s="17"/>
      <c r="G131" s="93"/>
      <c r="H131" s="16"/>
      <c r="I131" s="16"/>
      <c r="J131" s="16"/>
      <c r="K131" s="16"/>
      <c r="L131" s="17"/>
      <c r="M131" s="93" t="s">
        <v>125</v>
      </c>
      <c r="N131" s="16">
        <f t="shared" si="2"/>
        <v>2.780602753317624</v>
      </c>
      <c r="O131" s="16">
        <v>5</v>
      </c>
      <c r="P131" s="16">
        <v>118</v>
      </c>
      <c r="Q131" s="16">
        <f t="shared" si="3"/>
        <v>1.7714591315513435</v>
      </c>
      <c r="R131" s="17">
        <v>0.18320160301243715</v>
      </c>
    </row>
    <row r="132" spans="1:18" ht="13.5" thickBot="1">
      <c r="A132" s="94"/>
      <c r="B132" s="20"/>
      <c r="C132" s="20"/>
      <c r="D132" s="20"/>
      <c r="E132" s="20"/>
      <c r="F132" s="21"/>
      <c r="G132" s="94" t="s">
        <v>45</v>
      </c>
      <c r="H132" s="20">
        <f>(190/8063)*J132</f>
        <v>2.4271363016247056</v>
      </c>
      <c r="I132" s="20">
        <v>5</v>
      </c>
      <c r="J132" s="20">
        <v>103</v>
      </c>
      <c r="K132" s="20">
        <f>(I132-H132)^2/H132</f>
        <v>2.727340696106054</v>
      </c>
      <c r="L132" s="21">
        <v>0.09864341163029688</v>
      </c>
      <c r="M132" s="95" t="s">
        <v>283</v>
      </c>
      <c r="N132" s="23">
        <f t="shared" si="2"/>
        <v>0.3770308818057795</v>
      </c>
      <c r="O132" s="23">
        <v>2</v>
      </c>
      <c r="P132" s="23">
        <v>16</v>
      </c>
      <c r="Q132" s="23">
        <f t="shared" si="3"/>
        <v>6.986241408121569</v>
      </c>
      <c r="R132" s="24">
        <v>0.008213866117283253</v>
      </c>
    </row>
    <row r="133" spans="1:18" ht="12.75">
      <c r="A133" s="92" t="s">
        <v>10</v>
      </c>
      <c r="B133" s="12">
        <f>(190/8063)*D133</f>
        <v>26.934143619000373</v>
      </c>
      <c r="C133" s="12">
        <v>29</v>
      </c>
      <c r="D133" s="12">
        <v>1143</v>
      </c>
      <c r="E133" s="12">
        <f>(C133-B133)^2/B133</f>
        <v>0.15845176469268663</v>
      </c>
      <c r="F133" s="13">
        <v>0.6905859572827179</v>
      </c>
      <c r="G133" s="92" t="s">
        <v>11</v>
      </c>
      <c r="H133" s="12">
        <f aca="true" t="shared" si="4" ref="H133:H144">(190/8063)*J133</f>
        <v>8.978047873000124</v>
      </c>
      <c r="I133" s="12">
        <v>10</v>
      </c>
      <c r="J133" s="12">
        <v>381</v>
      </c>
      <c r="K133" s="12">
        <f aca="true" t="shared" si="5" ref="K133:K144">(I133-H133)^2/H133</f>
        <v>0.11632664078572981</v>
      </c>
      <c r="L133" s="13">
        <v>0.7330532069564287</v>
      </c>
      <c r="M133" s="92" t="s">
        <v>12</v>
      </c>
      <c r="N133" s="12">
        <f aca="true" t="shared" si="6" ref="N133:N144">(190/8063)*P133</f>
        <v>6.032494108892472</v>
      </c>
      <c r="O133" s="12">
        <v>9</v>
      </c>
      <c r="P133" s="12">
        <v>256</v>
      </c>
      <c r="Q133" s="12">
        <f aca="true" t="shared" si="7" ref="Q133:Q144">(O133-N133)^2/N133</f>
        <v>1.4597761812608927</v>
      </c>
      <c r="R133" s="13">
        <v>0.22696573604658477</v>
      </c>
    </row>
    <row r="134" spans="1:18" ht="12.75">
      <c r="A134" s="93"/>
      <c r="B134" s="16"/>
      <c r="C134" s="16"/>
      <c r="D134" s="16"/>
      <c r="E134" s="16"/>
      <c r="F134" s="17"/>
      <c r="G134" s="93" t="s">
        <v>20</v>
      </c>
      <c r="H134" s="16">
        <f t="shared" si="4"/>
        <v>3.4875356567034603</v>
      </c>
      <c r="I134" s="16">
        <v>4</v>
      </c>
      <c r="J134" s="16">
        <v>148</v>
      </c>
      <c r="K134" s="16">
        <f t="shared" si="5"/>
        <v>0.07530237078596377</v>
      </c>
      <c r="L134" s="17">
        <v>0.7837674267763672</v>
      </c>
      <c r="M134" s="96" t="s">
        <v>277</v>
      </c>
      <c r="N134" s="35">
        <f t="shared" si="6"/>
        <v>0.541981892595808</v>
      </c>
      <c r="O134" s="35">
        <v>3</v>
      </c>
      <c r="P134" s="35">
        <v>23</v>
      </c>
      <c r="Q134" s="35">
        <f t="shared" si="7"/>
        <v>11.147702716394438</v>
      </c>
      <c r="R134" s="36">
        <v>0.0008413580098101114</v>
      </c>
    </row>
    <row r="135" spans="1:18" ht="12.75">
      <c r="A135" s="93"/>
      <c r="B135" s="16"/>
      <c r="C135" s="16"/>
      <c r="D135" s="16"/>
      <c r="E135" s="16"/>
      <c r="F135" s="17"/>
      <c r="G135" s="93" t="s">
        <v>22</v>
      </c>
      <c r="H135" s="16">
        <f t="shared" si="4"/>
        <v>8.459630410517176</v>
      </c>
      <c r="I135" s="16">
        <v>10</v>
      </c>
      <c r="J135" s="16">
        <v>359</v>
      </c>
      <c r="K135" s="16">
        <f t="shared" si="5"/>
        <v>0.28047779359883707</v>
      </c>
      <c r="L135" s="17">
        <v>0.5963882245438648</v>
      </c>
      <c r="M135" s="96" t="s">
        <v>171</v>
      </c>
      <c r="N135" s="35">
        <f t="shared" si="6"/>
        <v>0.4477241721443631</v>
      </c>
      <c r="O135" s="35">
        <v>2</v>
      </c>
      <c r="P135" s="35">
        <v>19</v>
      </c>
      <c r="Q135" s="35">
        <f t="shared" si="7"/>
        <v>5.381796194305028</v>
      </c>
      <c r="R135" s="36">
        <v>0.02034791816869086</v>
      </c>
    </row>
    <row r="136" spans="1:18" ht="12.75">
      <c r="A136" s="93"/>
      <c r="B136" s="16"/>
      <c r="C136" s="16"/>
      <c r="D136" s="16"/>
      <c r="E136" s="16"/>
      <c r="F136" s="17"/>
      <c r="G136" s="93"/>
      <c r="H136" s="16"/>
      <c r="I136" s="16"/>
      <c r="J136" s="16"/>
      <c r="K136" s="16"/>
      <c r="L136" s="17"/>
      <c r="M136" s="93" t="s">
        <v>23</v>
      </c>
      <c r="N136" s="16">
        <f t="shared" si="6"/>
        <v>2.5685228823018726</v>
      </c>
      <c r="O136" s="16">
        <v>5</v>
      </c>
      <c r="P136" s="16">
        <v>109</v>
      </c>
      <c r="Q136" s="16">
        <f t="shared" si="7"/>
        <v>2.301743548646634</v>
      </c>
      <c r="R136" s="17">
        <v>0.12922886452695415</v>
      </c>
    </row>
    <row r="137" spans="1:18" ht="12.75">
      <c r="A137" s="93"/>
      <c r="B137" s="16"/>
      <c r="C137" s="16"/>
      <c r="D137" s="16"/>
      <c r="E137" s="16"/>
      <c r="F137" s="17"/>
      <c r="G137" s="96" t="s">
        <v>24</v>
      </c>
      <c r="H137" s="35">
        <f t="shared" si="4"/>
        <v>12.98400099218653</v>
      </c>
      <c r="I137" s="35">
        <v>22</v>
      </c>
      <c r="J137" s="35">
        <v>551</v>
      </c>
      <c r="K137" s="35">
        <f t="shared" si="5"/>
        <v>6.260646326029306</v>
      </c>
      <c r="L137" s="36">
        <v>0.01234491582040087</v>
      </c>
      <c r="M137" s="96" t="s">
        <v>25</v>
      </c>
      <c r="N137" s="35">
        <f t="shared" si="6"/>
        <v>12.701227830832197</v>
      </c>
      <c r="O137" s="35">
        <v>21</v>
      </c>
      <c r="P137" s="35">
        <v>539</v>
      </c>
      <c r="Q137" s="35">
        <f t="shared" si="7"/>
        <v>5.422280462411143</v>
      </c>
      <c r="R137" s="36">
        <v>0.019881376186936972</v>
      </c>
    </row>
    <row r="138" spans="1:18" ht="12.75">
      <c r="A138" s="93"/>
      <c r="B138" s="16"/>
      <c r="C138" s="16"/>
      <c r="D138" s="16"/>
      <c r="E138" s="16"/>
      <c r="F138" s="17"/>
      <c r="G138" s="93"/>
      <c r="H138" s="16"/>
      <c r="I138" s="16"/>
      <c r="J138" s="16"/>
      <c r="K138" s="16"/>
      <c r="L138" s="17"/>
      <c r="M138" s="93" t="s">
        <v>24</v>
      </c>
      <c r="N138" s="16">
        <f t="shared" si="6"/>
        <v>3.2990202158005704</v>
      </c>
      <c r="O138" s="16">
        <v>6</v>
      </c>
      <c r="P138" s="16">
        <v>140</v>
      </c>
      <c r="Q138" s="16">
        <f t="shared" si="7"/>
        <v>2.21135104286824</v>
      </c>
      <c r="R138" s="17">
        <v>0.1369986452240315</v>
      </c>
    </row>
    <row r="139" spans="1:18" ht="12.75">
      <c r="A139" s="93"/>
      <c r="B139" s="16"/>
      <c r="C139" s="16"/>
      <c r="D139" s="16"/>
      <c r="E139" s="16"/>
      <c r="F139" s="17"/>
      <c r="G139" s="93" t="s">
        <v>17</v>
      </c>
      <c r="H139" s="16">
        <f t="shared" si="4"/>
        <v>5.7261565174252755</v>
      </c>
      <c r="I139" s="16">
        <v>6</v>
      </c>
      <c r="J139" s="16">
        <v>243</v>
      </c>
      <c r="K139" s="16">
        <f t="shared" si="5"/>
        <v>0.013096088575373458</v>
      </c>
      <c r="L139" s="17">
        <v>0.9088904773719461</v>
      </c>
      <c r="M139" s="93" t="s">
        <v>24</v>
      </c>
      <c r="N139" s="16">
        <f t="shared" si="6"/>
        <v>3.2990202158005704</v>
      </c>
      <c r="O139" s="16">
        <v>6</v>
      </c>
      <c r="P139" s="16">
        <v>140</v>
      </c>
      <c r="Q139" s="16">
        <f t="shared" si="7"/>
        <v>2.21135104286824</v>
      </c>
      <c r="R139" s="17">
        <v>0.1369986452240315</v>
      </c>
    </row>
    <row r="140" spans="1:18" ht="13.5" thickBot="1">
      <c r="A140" s="94"/>
      <c r="B140" s="20"/>
      <c r="C140" s="20"/>
      <c r="D140" s="20"/>
      <c r="E140" s="20"/>
      <c r="F140" s="21"/>
      <c r="G140" s="94" t="s">
        <v>26</v>
      </c>
      <c r="H140" s="20">
        <f t="shared" si="4"/>
        <v>6.786555872504031</v>
      </c>
      <c r="I140" s="20">
        <v>2</v>
      </c>
      <c r="J140" s="20">
        <v>288</v>
      </c>
      <c r="K140" s="20">
        <f t="shared" si="5"/>
        <v>3.375956457299352</v>
      </c>
      <c r="L140" s="21">
        <v>0.06615417080325181</v>
      </c>
      <c r="M140" s="94" t="s">
        <v>27</v>
      </c>
      <c r="N140" s="20">
        <f t="shared" si="6"/>
        <v>2.026540989706065</v>
      </c>
      <c r="O140" s="20">
        <v>2</v>
      </c>
      <c r="P140" s="20">
        <v>86</v>
      </c>
      <c r="Q140" s="20">
        <f t="shared" si="7"/>
        <v>0.000347599253188367</v>
      </c>
      <c r="R140" s="21">
        <v>0.9851250963546132</v>
      </c>
    </row>
    <row r="141" spans="1:18" ht="12.75">
      <c r="A141" s="99" t="s">
        <v>145</v>
      </c>
      <c r="B141" s="29">
        <f>(190/8063)*D141</f>
        <v>13.243209723428004</v>
      </c>
      <c r="C141" s="29">
        <v>23</v>
      </c>
      <c r="D141" s="29">
        <v>562</v>
      </c>
      <c r="E141" s="29">
        <f>(C141-B141)^2/B141</f>
        <v>7.188208786923042</v>
      </c>
      <c r="F141" s="30">
        <v>0.00733842001005347</v>
      </c>
      <c r="G141" s="99" t="s">
        <v>146</v>
      </c>
      <c r="H141" s="29">
        <f t="shared" si="4"/>
        <v>9.944189507627433</v>
      </c>
      <c r="I141" s="29">
        <v>17</v>
      </c>
      <c r="J141" s="29">
        <v>422</v>
      </c>
      <c r="K141" s="29">
        <f t="shared" si="5"/>
        <v>5.00638706312756</v>
      </c>
      <c r="L141" s="30">
        <v>0.025253959240550405</v>
      </c>
      <c r="M141" s="99" t="s">
        <v>167</v>
      </c>
      <c r="N141" s="29">
        <f t="shared" si="6"/>
        <v>8.388937120178593</v>
      </c>
      <c r="O141" s="29">
        <v>16</v>
      </c>
      <c r="P141" s="29">
        <v>356</v>
      </c>
      <c r="Q141" s="29">
        <f t="shared" si="7"/>
        <v>6.905317959918395</v>
      </c>
      <c r="R141" s="30">
        <v>0.008593974148414563</v>
      </c>
    </row>
    <row r="142" spans="1:18" ht="12.75">
      <c r="A142" s="93"/>
      <c r="B142" s="16"/>
      <c r="C142" s="16"/>
      <c r="D142" s="16"/>
      <c r="E142" s="16"/>
      <c r="F142" s="17"/>
      <c r="G142" s="96" t="s">
        <v>149</v>
      </c>
      <c r="H142" s="35">
        <f t="shared" si="4"/>
        <v>1.9558476993674812</v>
      </c>
      <c r="I142" s="35">
        <v>7</v>
      </c>
      <c r="J142" s="35">
        <v>83</v>
      </c>
      <c r="K142" s="35">
        <f t="shared" si="5"/>
        <v>13.00892315910115</v>
      </c>
      <c r="L142" s="36">
        <v>0.00031001016441656315</v>
      </c>
      <c r="M142" s="96" t="s">
        <v>150</v>
      </c>
      <c r="N142" s="35">
        <f t="shared" si="6"/>
        <v>1.3431725164330894</v>
      </c>
      <c r="O142" s="35">
        <v>5</v>
      </c>
      <c r="P142" s="35">
        <v>57</v>
      </c>
      <c r="Q142" s="35">
        <f t="shared" si="7"/>
        <v>9.955822562601142</v>
      </c>
      <c r="R142" s="36">
        <v>0.0016034146958036066</v>
      </c>
    </row>
    <row r="143" spans="1:18" ht="12.75">
      <c r="A143" s="93"/>
      <c r="B143" s="16"/>
      <c r="C143" s="16"/>
      <c r="D143" s="16"/>
      <c r="E143" s="16"/>
      <c r="F143" s="17"/>
      <c r="G143" s="93"/>
      <c r="H143" s="16"/>
      <c r="I143" s="16"/>
      <c r="J143" s="16"/>
      <c r="K143" s="16"/>
      <c r="L143" s="17"/>
      <c r="M143" s="96" t="s">
        <v>151</v>
      </c>
      <c r="N143" s="35">
        <f t="shared" si="6"/>
        <v>0.8718839141758651</v>
      </c>
      <c r="O143" s="35">
        <v>4</v>
      </c>
      <c r="P143" s="35">
        <v>37</v>
      </c>
      <c r="Q143" s="35">
        <f t="shared" si="7"/>
        <v>11.222950770505879</v>
      </c>
      <c r="R143" s="36">
        <v>0.0008079193436123511</v>
      </c>
    </row>
    <row r="144" spans="1:18" ht="13.5" thickBot="1">
      <c r="A144" s="94"/>
      <c r="B144" s="20"/>
      <c r="C144" s="20"/>
      <c r="D144" s="20"/>
      <c r="E144" s="20"/>
      <c r="F144" s="21"/>
      <c r="G144" s="95" t="s">
        <v>147</v>
      </c>
      <c r="H144" s="23">
        <f t="shared" si="4"/>
        <v>1.6495101079002852</v>
      </c>
      <c r="I144" s="23">
        <v>5</v>
      </c>
      <c r="J144" s="23">
        <v>70</v>
      </c>
      <c r="K144" s="23">
        <f t="shared" si="5"/>
        <v>6.80552514549427</v>
      </c>
      <c r="L144" s="24">
        <v>0.009087622226722991</v>
      </c>
      <c r="M144" s="95" t="s">
        <v>148</v>
      </c>
      <c r="N144" s="23">
        <f t="shared" si="6"/>
        <v>1.625945677787424</v>
      </c>
      <c r="O144" s="23">
        <v>5</v>
      </c>
      <c r="P144" s="23">
        <v>69</v>
      </c>
      <c r="Q144" s="23">
        <f t="shared" si="7"/>
        <v>7.001613107230597</v>
      </c>
      <c r="R144" s="24">
        <v>0.008143629948323738</v>
      </c>
    </row>
    <row r="145" spans="1:18" ht="13.5" thickBot="1">
      <c r="A145" s="98" t="s">
        <v>185</v>
      </c>
      <c r="B145" s="41">
        <f>(190/8063)*D145</f>
        <v>2.497829591963289</v>
      </c>
      <c r="C145" s="41">
        <v>2</v>
      </c>
      <c r="D145" s="41">
        <v>106</v>
      </c>
      <c r="E145" s="41">
        <f>(C145-B145)^2/B145</f>
        <v>0.09921986008642707</v>
      </c>
      <c r="F145" s="42">
        <v>0.7527678485950443</v>
      </c>
      <c r="G145" s="98" t="s">
        <v>169</v>
      </c>
      <c r="H145" s="41"/>
      <c r="I145" s="41"/>
      <c r="J145" s="41"/>
      <c r="K145" s="41"/>
      <c r="L145" s="42"/>
      <c r="M145" s="98" t="s">
        <v>169</v>
      </c>
      <c r="N145" s="41"/>
      <c r="O145" s="41"/>
      <c r="P145" s="41"/>
      <c r="Q145" s="41"/>
      <c r="R145" s="42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">
      <selection activeCell="C6" sqref="C6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8" width="9.140625" style="2" customWidth="1"/>
  </cols>
  <sheetData>
    <row r="1" ht="13.5" thickBot="1">
      <c r="A1" s="1" t="s">
        <v>295</v>
      </c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11" t="s">
        <v>29</v>
      </c>
      <c r="B4" s="12">
        <f>(213/8063)*D4</f>
        <v>45.35793129108272</v>
      </c>
      <c r="C4" s="12">
        <v>46</v>
      </c>
      <c r="D4" s="12">
        <v>1717</v>
      </c>
      <c r="E4" s="12">
        <f>(C4-B4)^2/B4</f>
        <v>0.009088867486594328</v>
      </c>
      <c r="F4" s="13">
        <v>0.9240483068116452</v>
      </c>
      <c r="G4" s="11" t="s">
        <v>32</v>
      </c>
      <c r="H4" s="12">
        <f>(213/8063)*J4</f>
        <v>9.03460250527099</v>
      </c>
      <c r="I4" s="12">
        <v>11</v>
      </c>
      <c r="J4" s="12">
        <v>342</v>
      </c>
      <c r="K4" s="12">
        <f>(I4-H4)^2/H4</f>
        <v>0.4275547607139803</v>
      </c>
      <c r="L4" s="13">
        <v>0.5131912354212875</v>
      </c>
      <c r="M4" s="11" t="s">
        <v>33</v>
      </c>
      <c r="N4" s="12">
        <f>(213/8063)*P4</f>
        <v>6.974079126875853</v>
      </c>
      <c r="O4" s="12">
        <v>10</v>
      </c>
      <c r="P4" s="12">
        <v>264</v>
      </c>
      <c r="Q4" s="12">
        <f>(O4-N4)^2/N4</f>
        <v>1.3128897685033958</v>
      </c>
      <c r="R4" s="13">
        <v>0.2518721127680864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5" t="s">
        <v>34</v>
      </c>
      <c r="N5" s="16">
        <f aca="true" t="shared" si="0" ref="N5:N68">(213/8063)*P5</f>
        <v>8.18925958080119</v>
      </c>
      <c r="O5" s="16">
        <v>11</v>
      </c>
      <c r="P5" s="16">
        <v>310</v>
      </c>
      <c r="Q5" s="16">
        <f aca="true" t="shared" si="1" ref="Q5:Q68">(O5-N5)^2/N5</f>
        <v>0.9647101335802308</v>
      </c>
      <c r="R5" s="17">
        <v>0.32600300906911395</v>
      </c>
    </row>
    <row r="6" spans="1:18" ht="22.5">
      <c r="A6" s="15"/>
      <c r="B6" s="16"/>
      <c r="C6" s="16"/>
      <c r="D6" s="16"/>
      <c r="E6" s="16"/>
      <c r="F6" s="17"/>
      <c r="G6" s="15" t="s">
        <v>35</v>
      </c>
      <c r="H6" s="16">
        <f>(213/8063)*J6</f>
        <v>40.576460374550415</v>
      </c>
      <c r="I6" s="16">
        <v>43</v>
      </c>
      <c r="J6" s="16">
        <v>1536</v>
      </c>
      <c r="K6" s="16">
        <f>(I6-H6)^2/H6</f>
        <v>0.1447525058101965</v>
      </c>
      <c r="L6" s="17">
        <v>0.7036013554159182</v>
      </c>
      <c r="M6" s="15" t="s">
        <v>33</v>
      </c>
      <c r="N6" s="16">
        <f t="shared" si="0"/>
        <v>6.974079126875853</v>
      </c>
      <c r="O6" s="16">
        <v>10</v>
      </c>
      <c r="P6" s="16">
        <v>264</v>
      </c>
      <c r="Q6" s="16">
        <f t="shared" si="1"/>
        <v>1.3128897685033958</v>
      </c>
      <c r="R6" s="17">
        <v>0.2518721127680864</v>
      </c>
    </row>
    <row r="7" spans="1:18" ht="12.7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5" t="s">
        <v>37</v>
      </c>
      <c r="N7" s="16">
        <f t="shared" si="0"/>
        <v>31.541857869279426</v>
      </c>
      <c r="O7" s="16">
        <v>39</v>
      </c>
      <c r="P7" s="16">
        <v>1194</v>
      </c>
      <c r="Q7" s="16">
        <f t="shared" si="1"/>
        <v>1.7634942200473482</v>
      </c>
      <c r="R7" s="17">
        <v>0.18418927424777787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38</v>
      </c>
      <c r="N8" s="16">
        <f t="shared" si="0"/>
        <v>39.3348629542354</v>
      </c>
      <c r="O8" s="16">
        <v>41</v>
      </c>
      <c r="P8" s="16">
        <v>1489</v>
      </c>
      <c r="Q8" s="16">
        <f t="shared" si="1"/>
        <v>0.07048915829206208</v>
      </c>
      <c r="R8" s="17">
        <v>0.7906258938853169</v>
      </c>
    </row>
    <row r="9" spans="1:18" ht="22.5">
      <c r="A9" s="15"/>
      <c r="B9" s="16"/>
      <c r="C9" s="16"/>
      <c r="D9" s="16"/>
      <c r="E9" s="16"/>
      <c r="F9" s="17"/>
      <c r="G9" s="15"/>
      <c r="H9" s="16"/>
      <c r="I9" s="16"/>
      <c r="J9" s="16"/>
      <c r="K9" s="16"/>
      <c r="L9" s="17"/>
      <c r="M9" s="15" t="s">
        <v>39</v>
      </c>
      <c r="N9" s="16">
        <f t="shared" si="0"/>
        <v>5.86456653850924</v>
      </c>
      <c r="O9" s="16">
        <v>5</v>
      </c>
      <c r="P9" s="16">
        <v>222</v>
      </c>
      <c r="Q9" s="16">
        <f t="shared" si="1"/>
        <v>0.12745618872283362</v>
      </c>
      <c r="R9" s="17">
        <v>0.7210842682192442</v>
      </c>
    </row>
    <row r="10" spans="1:18" ht="22.5">
      <c r="A10" s="15"/>
      <c r="B10" s="16"/>
      <c r="C10" s="16"/>
      <c r="D10" s="16"/>
      <c r="E10" s="16"/>
      <c r="F10" s="17"/>
      <c r="G10" s="15" t="s">
        <v>44</v>
      </c>
      <c r="H10" s="16">
        <f>(213/8063)*J10</f>
        <v>7.106163958824259</v>
      </c>
      <c r="I10" s="16">
        <v>5</v>
      </c>
      <c r="J10" s="16">
        <v>269</v>
      </c>
      <c r="K10" s="16">
        <f>(I10-H10)^2/H10</f>
        <v>0.6242364582570389</v>
      </c>
      <c r="L10" s="17">
        <v>0.4294773345111885</v>
      </c>
      <c r="M10" s="15" t="s">
        <v>39</v>
      </c>
      <c r="N10" s="16">
        <f t="shared" si="0"/>
        <v>5.86456653850924</v>
      </c>
      <c r="O10" s="16">
        <v>5</v>
      </c>
      <c r="P10" s="16">
        <v>222</v>
      </c>
      <c r="Q10" s="16">
        <f t="shared" si="1"/>
        <v>0.12745618872283362</v>
      </c>
      <c r="R10" s="17">
        <v>0.7210842682192442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 t="s">
        <v>41</v>
      </c>
      <c r="N11" s="16">
        <f t="shared" si="0"/>
        <v>6.392905866302865</v>
      </c>
      <c r="O11" s="16">
        <v>5</v>
      </c>
      <c r="P11" s="16">
        <v>242</v>
      </c>
      <c r="Q11" s="16">
        <f t="shared" si="1"/>
        <v>0.3034905867467403</v>
      </c>
      <c r="R11" s="17">
        <v>0.5817023662295047</v>
      </c>
    </row>
    <row r="12" spans="1:18" ht="22.5">
      <c r="A12" s="15"/>
      <c r="B12" s="16"/>
      <c r="C12" s="16"/>
      <c r="D12" s="16"/>
      <c r="E12" s="16"/>
      <c r="F12" s="17"/>
      <c r="G12" s="15" t="s">
        <v>40</v>
      </c>
      <c r="H12" s="16">
        <f>(213/8063)*J12</f>
        <v>41.844474761255114</v>
      </c>
      <c r="I12" s="16">
        <v>45</v>
      </c>
      <c r="J12" s="16">
        <v>1584</v>
      </c>
      <c r="K12" s="16">
        <f>(I12-H12)^2/H12</f>
        <v>0.23796067674807403</v>
      </c>
      <c r="L12" s="17">
        <v>0.6256829166602145</v>
      </c>
      <c r="M12" s="15" t="s">
        <v>41</v>
      </c>
      <c r="N12" s="16">
        <f t="shared" si="0"/>
        <v>6.392905866302865</v>
      </c>
      <c r="O12" s="16">
        <v>5</v>
      </c>
      <c r="P12" s="16">
        <v>242</v>
      </c>
      <c r="Q12" s="16">
        <f t="shared" si="1"/>
        <v>0.3034905867467403</v>
      </c>
      <c r="R12" s="17">
        <v>0.5817023662295047</v>
      </c>
    </row>
    <row r="13" spans="1:18" ht="22.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5" t="s">
        <v>38</v>
      </c>
      <c r="N13" s="16">
        <f t="shared" si="0"/>
        <v>39.3348629542354</v>
      </c>
      <c r="O13" s="16">
        <v>41</v>
      </c>
      <c r="P13" s="16">
        <v>1489</v>
      </c>
      <c r="Q13" s="16">
        <f t="shared" si="1"/>
        <v>0.07048915829206208</v>
      </c>
      <c r="R13" s="17">
        <v>0.7906258938853169</v>
      </c>
    </row>
    <row r="14" spans="1:18" ht="22.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5" t="s">
        <v>296</v>
      </c>
      <c r="N14" s="16">
        <f t="shared" si="0"/>
        <v>8.18925958080119</v>
      </c>
      <c r="O14" s="16">
        <v>11</v>
      </c>
      <c r="P14" s="16">
        <v>310</v>
      </c>
      <c r="Q14" s="16">
        <f t="shared" si="1"/>
        <v>0.9647101335802308</v>
      </c>
      <c r="R14" s="17">
        <v>0.32600300906911395</v>
      </c>
    </row>
    <row r="15" spans="1:18" ht="22.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15" t="s">
        <v>42</v>
      </c>
      <c r="N15" s="16">
        <f t="shared" si="0"/>
        <v>1.4529331514324693</v>
      </c>
      <c r="O15" s="16">
        <v>2</v>
      </c>
      <c r="P15" s="16">
        <v>55</v>
      </c>
      <c r="Q15" s="16">
        <f t="shared" si="1"/>
        <v>0.20598479462495758</v>
      </c>
      <c r="R15" s="17">
        <v>0.6499328500529153</v>
      </c>
    </row>
    <row r="16" spans="1:18" ht="22.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5" t="s">
        <v>43</v>
      </c>
      <c r="N16" s="16">
        <f t="shared" si="0"/>
        <v>3.1964529331514324</v>
      </c>
      <c r="O16" s="16">
        <v>3</v>
      </c>
      <c r="P16" s="16">
        <v>121</v>
      </c>
      <c r="Q16" s="16">
        <f t="shared" si="1"/>
        <v>0.012073931871022733</v>
      </c>
      <c r="R16" s="17">
        <v>0.912503398009778</v>
      </c>
    </row>
    <row r="17" spans="1:18" ht="22.5">
      <c r="A17" s="15"/>
      <c r="B17" s="16"/>
      <c r="C17" s="16"/>
      <c r="D17" s="16"/>
      <c r="E17" s="16"/>
      <c r="F17" s="17"/>
      <c r="G17" s="15" t="s">
        <v>45</v>
      </c>
      <c r="H17" s="16">
        <f>(213/8063)*J17</f>
        <v>2.7209475381371697</v>
      </c>
      <c r="I17" s="16">
        <v>5</v>
      </c>
      <c r="J17" s="16">
        <v>103</v>
      </c>
      <c r="K17" s="16">
        <f>(I17-H17)^2/H17</f>
        <v>1.9089232890829744</v>
      </c>
      <c r="L17" s="17">
        <v>0.16708291051375268</v>
      </c>
      <c r="M17" s="15" t="s">
        <v>42</v>
      </c>
      <c r="N17" s="16">
        <f t="shared" si="0"/>
        <v>1.4529331514324693</v>
      </c>
      <c r="O17" s="16">
        <v>2</v>
      </c>
      <c r="P17" s="16">
        <v>55</v>
      </c>
      <c r="Q17" s="16">
        <f t="shared" si="1"/>
        <v>0.20598479462495758</v>
      </c>
      <c r="R17" s="17">
        <v>0.6499328500529153</v>
      </c>
    </row>
    <row r="18" spans="1:18" ht="13.5" thickBot="1">
      <c r="A18" s="19"/>
      <c r="B18" s="20"/>
      <c r="C18" s="20"/>
      <c r="D18" s="20"/>
      <c r="E18" s="20"/>
      <c r="F18" s="21"/>
      <c r="G18" s="19" t="s">
        <v>297</v>
      </c>
      <c r="H18" s="20">
        <f>(213/8063)*J18</f>
        <v>1.8491876472776883</v>
      </c>
      <c r="I18" s="20">
        <v>2</v>
      </c>
      <c r="J18" s="20">
        <v>70</v>
      </c>
      <c r="K18" s="20">
        <f>(I18-H18)^2/H18</f>
        <v>0.01229965264321469</v>
      </c>
      <c r="L18" s="21">
        <v>0.9116926317094791</v>
      </c>
      <c r="M18" s="19" t="s">
        <v>298</v>
      </c>
      <c r="N18" s="20">
        <f t="shared" si="0"/>
        <v>0.713258092521394</v>
      </c>
      <c r="O18" s="20">
        <v>2</v>
      </c>
      <c r="P18" s="20">
        <v>27</v>
      </c>
      <c r="Q18" s="20">
        <f t="shared" si="1"/>
        <v>2.3213262545801663</v>
      </c>
      <c r="R18" s="21">
        <v>0.12761118188458254</v>
      </c>
    </row>
    <row r="19" spans="1:18" ht="12.75">
      <c r="A19" s="11" t="s">
        <v>160</v>
      </c>
      <c r="B19" s="12">
        <f>(213/8063)*D19</f>
        <v>197.25548803174996</v>
      </c>
      <c r="C19" s="12">
        <v>198</v>
      </c>
      <c r="D19" s="12">
        <v>7467</v>
      </c>
      <c r="E19" s="12">
        <f>(C19-B19)^2/B19</f>
        <v>0.0028100514535662805</v>
      </c>
      <c r="F19" s="13">
        <v>0.9577240084586116</v>
      </c>
      <c r="G19" s="11" t="s">
        <v>72</v>
      </c>
      <c r="H19" s="12">
        <f>(213/8063)*J19</f>
        <v>145.98015626937865</v>
      </c>
      <c r="I19" s="12">
        <v>152</v>
      </c>
      <c r="J19" s="12">
        <v>5526</v>
      </c>
      <c r="K19" s="12">
        <f>(I19-H19)^2/H19</f>
        <v>0.24824277125878552</v>
      </c>
      <c r="L19" s="13">
        <v>0.6183151231850661</v>
      </c>
      <c r="M19" s="11" t="s">
        <v>73</v>
      </c>
      <c r="N19" s="12">
        <f t="shared" si="0"/>
        <v>90.18752325437183</v>
      </c>
      <c r="O19" s="12">
        <v>77</v>
      </c>
      <c r="P19" s="12">
        <v>3414</v>
      </c>
      <c r="Q19" s="12">
        <f t="shared" si="1"/>
        <v>1.9283240442703626</v>
      </c>
      <c r="R19" s="13">
        <v>0.1649419195797528</v>
      </c>
    </row>
    <row r="20" spans="1:18" ht="12.7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5" t="s">
        <v>75</v>
      </c>
      <c r="N20" s="16">
        <f t="shared" si="0"/>
        <v>9.298772169167803</v>
      </c>
      <c r="O20" s="16">
        <v>13</v>
      </c>
      <c r="P20" s="16">
        <v>352</v>
      </c>
      <c r="Q20" s="16">
        <f t="shared" si="1"/>
        <v>1.473214657430715</v>
      </c>
      <c r="R20" s="17">
        <v>0.22483917738531578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5" t="s">
        <v>74</v>
      </c>
      <c r="N21" s="16">
        <f t="shared" si="0"/>
        <v>131.8206622845095</v>
      </c>
      <c r="O21" s="16">
        <v>133</v>
      </c>
      <c r="P21" s="16">
        <v>4990</v>
      </c>
      <c r="Q21" s="16">
        <f t="shared" si="1"/>
        <v>0.01055098209244699</v>
      </c>
      <c r="R21" s="17">
        <v>0.9181868086187928</v>
      </c>
    </row>
    <row r="22" spans="1:18" ht="12.7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5" t="s">
        <v>49</v>
      </c>
      <c r="N22" s="16">
        <f t="shared" si="0"/>
        <v>135.12278308321964</v>
      </c>
      <c r="O22" s="16">
        <v>140</v>
      </c>
      <c r="P22" s="16">
        <v>5115</v>
      </c>
      <c r="Q22" s="16">
        <f t="shared" si="1"/>
        <v>0.17604170303891942</v>
      </c>
      <c r="R22" s="17">
        <v>0.6747972412552385</v>
      </c>
    </row>
    <row r="23" spans="1:18" ht="12.7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5" t="s">
        <v>37</v>
      </c>
      <c r="N23" s="16">
        <f t="shared" si="0"/>
        <v>31.541857869279426</v>
      </c>
      <c r="O23" s="16">
        <v>39</v>
      </c>
      <c r="P23" s="16">
        <v>1194</v>
      </c>
      <c r="Q23" s="16">
        <f t="shared" si="1"/>
        <v>1.7634942200473482</v>
      </c>
      <c r="R23" s="17">
        <v>0.18418927424777787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5" t="s">
        <v>76</v>
      </c>
      <c r="N24" s="16">
        <f t="shared" si="0"/>
        <v>26.047128860225722</v>
      </c>
      <c r="O24" s="16">
        <v>20</v>
      </c>
      <c r="P24" s="16">
        <v>986</v>
      </c>
      <c r="Q24" s="16">
        <f t="shared" si="1"/>
        <v>1.40390780298301</v>
      </c>
      <c r="R24" s="17">
        <v>0.23607037133517828</v>
      </c>
    </row>
    <row r="25" spans="1:18" ht="22.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31" t="s">
        <v>77</v>
      </c>
      <c r="N25" s="32">
        <f t="shared" si="0"/>
        <v>10.804539253379636</v>
      </c>
      <c r="O25" s="32">
        <v>4</v>
      </c>
      <c r="P25" s="32">
        <v>409</v>
      </c>
      <c r="Q25" s="32">
        <f t="shared" si="1"/>
        <v>4.285398327957502</v>
      </c>
      <c r="R25" s="33">
        <v>0.038441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78</v>
      </c>
      <c r="N26" s="16">
        <f t="shared" si="0"/>
        <v>1.7963537144983257</v>
      </c>
      <c r="O26" s="16">
        <v>3</v>
      </c>
      <c r="P26" s="16">
        <v>68</v>
      </c>
      <c r="Q26" s="16">
        <f t="shared" si="1"/>
        <v>0.8065028445728907</v>
      </c>
      <c r="R26" s="17">
        <v>0.3691562097426935</v>
      </c>
    </row>
    <row r="27" spans="1:18" ht="22.5">
      <c r="A27" s="15"/>
      <c r="B27" s="16"/>
      <c r="C27" s="16"/>
      <c r="D27" s="16"/>
      <c r="E27" s="16"/>
      <c r="F27" s="17"/>
      <c r="G27" s="15" t="s">
        <v>35</v>
      </c>
      <c r="H27" s="16">
        <f>(213/8063)*J27</f>
        <v>40.576460374550415</v>
      </c>
      <c r="I27" s="16">
        <v>43</v>
      </c>
      <c r="J27" s="16">
        <v>1536</v>
      </c>
      <c r="K27" s="16">
        <f>(I27-H27)^2/H27</f>
        <v>0.1447525058101965</v>
      </c>
      <c r="L27" s="17">
        <v>0.7036013554159182</v>
      </c>
      <c r="M27" s="15" t="s">
        <v>33</v>
      </c>
      <c r="N27" s="16">
        <f t="shared" si="0"/>
        <v>6.974079126875853</v>
      </c>
      <c r="O27" s="16">
        <v>10</v>
      </c>
      <c r="P27" s="16">
        <v>264</v>
      </c>
      <c r="Q27" s="16">
        <f t="shared" si="1"/>
        <v>1.3128897685033958</v>
      </c>
      <c r="R27" s="17">
        <v>0.2518721127680864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37</v>
      </c>
      <c r="N28" s="16">
        <f t="shared" si="0"/>
        <v>31.541857869279426</v>
      </c>
      <c r="O28" s="16">
        <v>39</v>
      </c>
      <c r="P28" s="16">
        <v>1194</v>
      </c>
      <c r="Q28" s="16">
        <f t="shared" si="1"/>
        <v>1.7634942200473482</v>
      </c>
      <c r="R28" s="17">
        <v>0.18418927424777787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5" t="s">
        <v>38</v>
      </c>
      <c r="N29" s="16">
        <f t="shared" si="0"/>
        <v>39.3348629542354</v>
      </c>
      <c r="O29" s="16">
        <v>41</v>
      </c>
      <c r="P29" s="16">
        <v>1489</v>
      </c>
      <c r="Q29" s="16">
        <f t="shared" si="1"/>
        <v>0.07048915829206208</v>
      </c>
      <c r="R29" s="17">
        <v>0.7906258938853169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5" t="s">
        <v>39</v>
      </c>
      <c r="N30" s="16">
        <f t="shared" si="0"/>
        <v>5.86456653850924</v>
      </c>
      <c r="O30" s="16">
        <v>5</v>
      </c>
      <c r="P30" s="16">
        <v>222</v>
      </c>
      <c r="Q30" s="16">
        <f t="shared" si="1"/>
        <v>0.12745618872283362</v>
      </c>
      <c r="R30" s="17">
        <v>0.7210842682192442</v>
      </c>
    </row>
    <row r="31" spans="1:18" ht="12.75">
      <c r="A31" s="15"/>
      <c r="B31" s="16"/>
      <c r="C31" s="16"/>
      <c r="D31" s="16"/>
      <c r="E31" s="16"/>
      <c r="F31" s="17"/>
      <c r="G31" s="15" t="s">
        <v>79</v>
      </c>
      <c r="H31" s="16">
        <f>(213/8063)*J31</f>
        <v>9.510107900285254</v>
      </c>
      <c r="I31" s="16">
        <v>8</v>
      </c>
      <c r="J31" s="16">
        <v>360</v>
      </c>
      <c r="K31" s="16">
        <f>(I31-H31)^2/H31</f>
        <v>0.23978969475578057</v>
      </c>
      <c r="L31" s="17">
        <v>0.6243580493751851</v>
      </c>
      <c r="M31" s="15" t="s">
        <v>80</v>
      </c>
      <c r="N31" s="16">
        <f t="shared" si="0"/>
        <v>2.245442143122907</v>
      </c>
      <c r="O31" s="16">
        <v>4</v>
      </c>
      <c r="P31" s="16">
        <v>85</v>
      </c>
      <c r="Q31" s="16">
        <f t="shared" si="1"/>
        <v>1.3709875725622886</v>
      </c>
      <c r="R31" s="17">
        <v>0.2416422774701773</v>
      </c>
    </row>
    <row r="32" spans="1:18" ht="12.7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5" t="s">
        <v>53</v>
      </c>
      <c r="N32" s="16">
        <f t="shared" si="0"/>
        <v>8.18925958080119</v>
      </c>
      <c r="O32" s="16">
        <v>8</v>
      </c>
      <c r="P32" s="16">
        <v>310</v>
      </c>
      <c r="Q32" s="16">
        <f t="shared" si="1"/>
        <v>0.0043739227669637335</v>
      </c>
      <c r="R32" s="17">
        <v>0.9472698356026522</v>
      </c>
    </row>
    <row r="33" spans="1:18" ht="12.75">
      <c r="A33" s="15"/>
      <c r="B33" s="16"/>
      <c r="C33" s="16"/>
      <c r="D33" s="16"/>
      <c r="E33" s="16"/>
      <c r="F33" s="17"/>
      <c r="G33" s="15" t="s">
        <v>81</v>
      </c>
      <c r="H33" s="16">
        <f>(213/8063)*J33</f>
        <v>61.71003348629542</v>
      </c>
      <c r="I33" s="16">
        <v>70</v>
      </c>
      <c r="J33" s="16">
        <v>2336</v>
      </c>
      <c r="K33" s="16">
        <f>(I33-H33)^2/H33</f>
        <v>1.1136526901027426</v>
      </c>
      <c r="L33" s="17">
        <v>0.291289310891926</v>
      </c>
      <c r="M33" s="38" t="s">
        <v>82</v>
      </c>
      <c r="N33" s="35">
        <f t="shared" si="0"/>
        <v>9.272355202778122</v>
      </c>
      <c r="O33" s="35">
        <v>18</v>
      </c>
      <c r="P33" s="35">
        <v>351</v>
      </c>
      <c r="Q33" s="35">
        <f t="shared" si="1"/>
        <v>8.214933750990472</v>
      </c>
      <c r="R33" s="36">
        <v>0.004154703193587017</v>
      </c>
    </row>
    <row r="34" spans="1:18" ht="12.7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5" t="s">
        <v>83</v>
      </c>
      <c r="N34" s="16">
        <f t="shared" si="0"/>
        <v>18.280540741659433</v>
      </c>
      <c r="O34" s="16">
        <v>14</v>
      </c>
      <c r="P34" s="16">
        <v>692</v>
      </c>
      <c r="Q34" s="16">
        <f t="shared" si="1"/>
        <v>1.0023242364625478</v>
      </c>
      <c r="R34" s="17">
        <v>0.3167487636072982</v>
      </c>
    </row>
    <row r="35" spans="1:18" ht="12.7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15" t="s">
        <v>84</v>
      </c>
      <c r="N35" s="16">
        <f t="shared" si="0"/>
        <v>59.675927074289966</v>
      </c>
      <c r="O35" s="16">
        <v>67</v>
      </c>
      <c r="P35" s="16">
        <v>2259</v>
      </c>
      <c r="Q35" s="16">
        <f t="shared" si="1"/>
        <v>0.8988891643751138</v>
      </c>
      <c r="R35" s="17">
        <v>0.34307974180206857</v>
      </c>
    </row>
    <row r="36" spans="1:18" ht="12.7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15" t="s">
        <v>85</v>
      </c>
      <c r="N36" s="16">
        <f t="shared" si="0"/>
        <v>16.299268262433337</v>
      </c>
      <c r="O36" s="16">
        <v>12</v>
      </c>
      <c r="P36" s="16">
        <v>617</v>
      </c>
      <c r="Q36" s="16">
        <f t="shared" si="1"/>
        <v>1.134020699258502</v>
      </c>
      <c r="R36" s="17">
        <v>0.28691933866155284</v>
      </c>
    </row>
    <row r="37" spans="1:18" ht="12.7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5" t="s">
        <v>86</v>
      </c>
      <c r="N37" s="16">
        <f t="shared" si="0"/>
        <v>2.958700235644301</v>
      </c>
      <c r="O37" s="16">
        <v>3</v>
      </c>
      <c r="P37" s="16">
        <v>112</v>
      </c>
      <c r="Q37" s="16">
        <f t="shared" si="1"/>
        <v>0.0005764931895727663</v>
      </c>
      <c r="R37" s="17">
        <v>0.9808444178816709</v>
      </c>
    </row>
    <row r="38" spans="1:18" ht="22.5">
      <c r="A38" s="15"/>
      <c r="B38" s="16"/>
      <c r="C38" s="16"/>
      <c r="D38" s="16"/>
      <c r="E38" s="16"/>
      <c r="F38" s="17"/>
      <c r="G38" s="15" t="s">
        <v>48</v>
      </c>
      <c r="H38" s="16">
        <f>(213/8063)*J38</f>
        <v>180.1372938112365</v>
      </c>
      <c r="I38" s="16">
        <v>185</v>
      </c>
      <c r="J38" s="16">
        <v>6819</v>
      </c>
      <c r="K38" s="16">
        <f>(I38-H38)^2/H38</f>
        <v>0.13126605256442372</v>
      </c>
      <c r="L38" s="17">
        <v>0.7171229466659772</v>
      </c>
      <c r="M38" s="15" t="s">
        <v>49</v>
      </c>
      <c r="N38" s="16">
        <f t="shared" si="0"/>
        <v>135.12278308321964</v>
      </c>
      <c r="O38" s="16">
        <v>140</v>
      </c>
      <c r="P38" s="16">
        <v>5115</v>
      </c>
      <c r="Q38" s="16">
        <f t="shared" si="1"/>
        <v>0.17604170303891942</v>
      </c>
      <c r="R38" s="17">
        <v>0.6747972412552385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5" t="s">
        <v>38</v>
      </c>
      <c r="N39" s="16">
        <f t="shared" si="0"/>
        <v>39.3348629542354</v>
      </c>
      <c r="O39" s="16">
        <v>41</v>
      </c>
      <c r="P39" s="16">
        <v>1489</v>
      </c>
      <c r="Q39" s="16">
        <f t="shared" si="1"/>
        <v>0.07048915829206208</v>
      </c>
      <c r="R39" s="17">
        <v>0.7906258938853169</v>
      </c>
    </row>
    <row r="40" spans="1:18" ht="12.7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 t="s">
        <v>54</v>
      </c>
      <c r="N40" s="16">
        <f t="shared" si="0"/>
        <v>4.543718219025177</v>
      </c>
      <c r="O40" s="16">
        <v>5</v>
      </c>
      <c r="P40" s="16">
        <v>172</v>
      </c>
      <c r="Q40" s="16">
        <f t="shared" si="1"/>
        <v>0.045819976859001375</v>
      </c>
      <c r="R40" s="17">
        <v>0.8305033767180356</v>
      </c>
    </row>
    <row r="41" spans="1:18" ht="12.7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5" t="s">
        <v>154</v>
      </c>
      <c r="N41" s="16">
        <f t="shared" si="0"/>
        <v>0.5811732605729877</v>
      </c>
      <c r="O41" s="16">
        <v>2</v>
      </c>
      <c r="P41" s="16">
        <v>22</v>
      </c>
      <c r="Q41" s="16">
        <f t="shared" si="1"/>
        <v>3.463802368554208</v>
      </c>
      <c r="R41" s="17">
        <v>0.06272591572304975</v>
      </c>
    </row>
    <row r="42" spans="1:18" ht="12.7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5" t="s">
        <v>53</v>
      </c>
      <c r="N42" s="16">
        <f t="shared" si="0"/>
        <v>8.18925958080119</v>
      </c>
      <c r="O42" s="16">
        <v>8</v>
      </c>
      <c r="P42" s="16">
        <v>310</v>
      </c>
      <c r="Q42" s="16">
        <f t="shared" si="1"/>
        <v>0.0043739227669637335</v>
      </c>
      <c r="R42" s="17">
        <v>0.9472698356026522</v>
      </c>
    </row>
    <row r="43" spans="1:18" ht="12.7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5" t="s">
        <v>55</v>
      </c>
      <c r="N43" s="16">
        <f t="shared" si="0"/>
        <v>3.671958328165695</v>
      </c>
      <c r="O43" s="16">
        <v>2</v>
      </c>
      <c r="P43" s="16">
        <v>139</v>
      </c>
      <c r="Q43" s="16">
        <f t="shared" si="1"/>
        <v>0.761295309285025</v>
      </c>
      <c r="R43" s="17">
        <v>0.38292346278555944</v>
      </c>
    </row>
    <row r="44" spans="1:18" ht="12.7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38" t="s">
        <v>52</v>
      </c>
      <c r="N44" s="35">
        <f t="shared" si="0"/>
        <v>9.272355202778122</v>
      </c>
      <c r="O44" s="35">
        <v>18</v>
      </c>
      <c r="P44" s="35">
        <v>351</v>
      </c>
      <c r="Q44" s="35">
        <f t="shared" si="1"/>
        <v>8.214933750990472</v>
      </c>
      <c r="R44" s="36">
        <v>0.004154703193587017</v>
      </c>
    </row>
    <row r="45" spans="1:18" ht="12.7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5" t="s">
        <v>56</v>
      </c>
      <c r="N45" s="16">
        <f t="shared" si="0"/>
        <v>13.41981892595808</v>
      </c>
      <c r="O45" s="16">
        <v>9</v>
      </c>
      <c r="P45" s="16">
        <v>508</v>
      </c>
      <c r="Q45" s="16">
        <f t="shared" si="1"/>
        <v>1.4556678779376737</v>
      </c>
      <c r="R45" s="17">
        <v>0.22762066644131074</v>
      </c>
    </row>
    <row r="46" spans="1:18" ht="22.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5" t="s">
        <v>50</v>
      </c>
      <c r="N46" s="16">
        <f t="shared" si="0"/>
        <v>42.346397122659056</v>
      </c>
      <c r="O46" s="16">
        <v>44</v>
      </c>
      <c r="P46" s="16">
        <v>1603</v>
      </c>
      <c r="Q46" s="16">
        <f t="shared" si="1"/>
        <v>0.06457225789551535</v>
      </c>
      <c r="R46" s="17">
        <v>0.7994100218086941</v>
      </c>
    </row>
    <row r="47" spans="1:18" ht="12.7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5" t="s">
        <v>51</v>
      </c>
      <c r="N47" s="16">
        <f t="shared" si="0"/>
        <v>51.56591839265782</v>
      </c>
      <c r="O47" s="16">
        <v>49</v>
      </c>
      <c r="P47" s="16">
        <v>1952</v>
      </c>
      <c r="Q47" s="16">
        <f t="shared" si="1"/>
        <v>0.12768001430024262</v>
      </c>
      <c r="R47" s="17">
        <v>0.7208497121920572</v>
      </c>
    </row>
    <row r="48" spans="1:18" ht="12.75">
      <c r="A48" s="15"/>
      <c r="B48" s="16"/>
      <c r="C48" s="16"/>
      <c r="D48" s="16"/>
      <c r="E48" s="16"/>
      <c r="F48" s="17"/>
      <c r="G48" s="15"/>
      <c r="H48" s="16"/>
      <c r="I48" s="16"/>
      <c r="J48" s="16"/>
      <c r="K48" s="16"/>
      <c r="L48" s="17"/>
      <c r="M48" s="15" t="s">
        <v>57</v>
      </c>
      <c r="N48" s="16">
        <f t="shared" si="0"/>
        <v>8.479846211087684</v>
      </c>
      <c r="O48" s="16">
        <v>12</v>
      </c>
      <c r="P48" s="16">
        <v>321</v>
      </c>
      <c r="Q48" s="16">
        <f t="shared" si="1"/>
        <v>1.4612862532095747</v>
      </c>
      <c r="R48" s="17">
        <v>0.22672557530629378</v>
      </c>
    </row>
    <row r="49" spans="1:18" ht="22.5">
      <c r="A49" s="15"/>
      <c r="B49" s="16"/>
      <c r="C49" s="16"/>
      <c r="D49" s="16"/>
      <c r="E49" s="16"/>
      <c r="F49" s="17"/>
      <c r="G49" s="15" t="s">
        <v>91</v>
      </c>
      <c r="H49" s="16">
        <f>(213/8063)*J49</f>
        <v>27.975567406672454</v>
      </c>
      <c r="I49" s="16">
        <v>28</v>
      </c>
      <c r="J49" s="16">
        <v>1059</v>
      </c>
      <c r="K49" s="16">
        <f>(I49-H49)^2/H49</f>
        <v>2.1338320257514306E-05</v>
      </c>
      <c r="L49" s="17">
        <v>0.9963143132164222</v>
      </c>
      <c r="M49" s="15" t="s">
        <v>92</v>
      </c>
      <c r="N49" s="16">
        <f t="shared" si="0"/>
        <v>19.7334738930919</v>
      </c>
      <c r="O49" s="16">
        <v>14</v>
      </c>
      <c r="P49" s="16">
        <v>747</v>
      </c>
      <c r="Q49" s="16">
        <f t="shared" si="1"/>
        <v>1.665835577702016</v>
      </c>
      <c r="R49" s="17">
        <v>0.19681725416785567</v>
      </c>
    </row>
    <row r="50" spans="1:18" ht="12.7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5" t="s">
        <v>299</v>
      </c>
      <c r="N50" s="16">
        <f t="shared" si="0"/>
        <v>3.3021207987101575</v>
      </c>
      <c r="O50" s="16">
        <v>5</v>
      </c>
      <c r="P50" s="16">
        <v>125</v>
      </c>
      <c r="Q50" s="16">
        <f t="shared" si="1"/>
        <v>0.8730128174895002</v>
      </c>
      <c r="R50" s="17">
        <v>0.3501225817056377</v>
      </c>
    </row>
    <row r="51" spans="1:18" ht="12.7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38" t="s">
        <v>93</v>
      </c>
      <c r="N51" s="35">
        <f t="shared" si="0"/>
        <v>2.8001984373062134</v>
      </c>
      <c r="O51" s="35">
        <v>7</v>
      </c>
      <c r="P51" s="35">
        <v>106</v>
      </c>
      <c r="Q51" s="35">
        <f t="shared" si="1"/>
        <v>6.2989582920320535</v>
      </c>
      <c r="R51" s="36">
        <v>0.012080894478927018</v>
      </c>
    </row>
    <row r="52" spans="1:18" ht="13.5" thickBot="1">
      <c r="A52" s="19"/>
      <c r="B52" s="20"/>
      <c r="C52" s="20"/>
      <c r="D52" s="20"/>
      <c r="E52" s="20"/>
      <c r="F52" s="21"/>
      <c r="G52" s="19" t="s">
        <v>95</v>
      </c>
      <c r="H52" s="20">
        <f>(213/8063)*J52</f>
        <v>1.3472652858737442</v>
      </c>
      <c r="I52" s="20">
        <v>2</v>
      </c>
      <c r="J52" s="20">
        <v>51</v>
      </c>
      <c r="K52" s="20">
        <f>(I52-H52)^2/H52</f>
        <v>0.3162425481401533</v>
      </c>
      <c r="L52" s="21">
        <v>0.573874534462042</v>
      </c>
      <c r="M52" s="19" t="s">
        <v>96</v>
      </c>
      <c r="N52" s="20">
        <f t="shared" si="0"/>
        <v>1.320848319484063</v>
      </c>
      <c r="O52" s="20">
        <v>2</v>
      </c>
      <c r="P52" s="20">
        <v>50</v>
      </c>
      <c r="Q52" s="20">
        <f t="shared" si="1"/>
        <v>0.3492051269958001</v>
      </c>
      <c r="R52" s="21">
        <v>0.5545634336125383</v>
      </c>
    </row>
    <row r="53" spans="1:18" ht="22.5">
      <c r="A53" s="11" t="s">
        <v>47</v>
      </c>
      <c r="B53" s="12">
        <f>(213/8063)*D53</f>
        <v>194.2439538633263</v>
      </c>
      <c r="C53" s="12">
        <v>191</v>
      </c>
      <c r="D53" s="12">
        <v>7353</v>
      </c>
      <c r="E53" s="12">
        <f>(C53-B53)^2/B53</f>
        <v>0.05417536277496723</v>
      </c>
      <c r="F53" s="13">
        <v>0.8159508690178026</v>
      </c>
      <c r="G53" s="11" t="s">
        <v>48</v>
      </c>
      <c r="H53" s="12">
        <f>(213/8063)*J53</f>
        <v>180.1372938112365</v>
      </c>
      <c r="I53" s="12">
        <v>185</v>
      </c>
      <c r="J53" s="12">
        <v>6819</v>
      </c>
      <c r="K53" s="12">
        <f>(I53-H53)^2/H53</f>
        <v>0.13126605256442372</v>
      </c>
      <c r="L53" s="13">
        <v>0.7171229466659772</v>
      </c>
      <c r="M53" s="11" t="s">
        <v>49</v>
      </c>
      <c r="N53" s="12">
        <f t="shared" si="0"/>
        <v>135.12278308321964</v>
      </c>
      <c r="O53" s="12">
        <v>140</v>
      </c>
      <c r="P53" s="12">
        <v>5115</v>
      </c>
      <c r="Q53" s="12">
        <f t="shared" si="1"/>
        <v>0.17604170303891942</v>
      </c>
      <c r="R53" s="13">
        <v>0.6747972412552385</v>
      </c>
    </row>
    <row r="54" spans="1:18" ht="22.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5" t="s">
        <v>38</v>
      </c>
      <c r="N54" s="16">
        <f t="shared" si="0"/>
        <v>39.3348629542354</v>
      </c>
      <c r="O54" s="16">
        <v>41</v>
      </c>
      <c r="P54" s="16">
        <v>1489</v>
      </c>
      <c r="Q54" s="16">
        <f t="shared" si="1"/>
        <v>0.07048915829206208</v>
      </c>
      <c r="R54" s="17">
        <v>0.7906258938853169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54</v>
      </c>
      <c r="N55" s="16">
        <f t="shared" si="0"/>
        <v>4.543718219025177</v>
      </c>
      <c r="O55" s="16">
        <v>5</v>
      </c>
      <c r="P55" s="16">
        <v>172</v>
      </c>
      <c r="Q55" s="16">
        <f t="shared" si="1"/>
        <v>0.045819976859001375</v>
      </c>
      <c r="R55" s="17">
        <v>0.8305033767180356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5" t="s">
        <v>154</v>
      </c>
      <c r="N56" s="16">
        <f t="shared" si="0"/>
        <v>0.5811732605729877</v>
      </c>
      <c r="O56" s="16">
        <v>2</v>
      </c>
      <c r="P56" s="16">
        <v>22</v>
      </c>
      <c r="Q56" s="16">
        <f t="shared" si="1"/>
        <v>3.463802368554208</v>
      </c>
      <c r="R56" s="17">
        <v>0.06272591572304975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5" t="s">
        <v>53</v>
      </c>
      <c r="N57" s="16">
        <f t="shared" si="0"/>
        <v>8.18925958080119</v>
      </c>
      <c r="O57" s="16">
        <v>8</v>
      </c>
      <c r="P57" s="16">
        <v>310</v>
      </c>
      <c r="Q57" s="16">
        <f t="shared" si="1"/>
        <v>0.0043739227669637335</v>
      </c>
      <c r="R57" s="17">
        <v>0.9472698356026522</v>
      </c>
    </row>
    <row r="58" spans="1:18" ht="12.7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5" t="s">
        <v>55</v>
      </c>
      <c r="N58" s="16">
        <f t="shared" si="0"/>
        <v>3.671958328165695</v>
      </c>
      <c r="O58" s="16">
        <v>2</v>
      </c>
      <c r="P58" s="16">
        <v>139</v>
      </c>
      <c r="Q58" s="16">
        <f t="shared" si="1"/>
        <v>0.761295309285025</v>
      </c>
      <c r="R58" s="17">
        <v>0.38292346278555944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38" t="s">
        <v>52</v>
      </c>
      <c r="N59" s="35">
        <f t="shared" si="0"/>
        <v>9.272355202778122</v>
      </c>
      <c r="O59" s="35">
        <v>18</v>
      </c>
      <c r="P59" s="35">
        <v>351</v>
      </c>
      <c r="Q59" s="35">
        <f t="shared" si="1"/>
        <v>8.214933750990472</v>
      </c>
      <c r="R59" s="36">
        <v>0.004154703193587017</v>
      </c>
    </row>
    <row r="60" spans="1:18" ht="12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5" t="s">
        <v>56</v>
      </c>
      <c r="N60" s="16">
        <f t="shared" si="0"/>
        <v>13.41981892595808</v>
      </c>
      <c r="O60" s="16">
        <v>9</v>
      </c>
      <c r="P60" s="16">
        <v>508</v>
      </c>
      <c r="Q60" s="16">
        <f t="shared" si="1"/>
        <v>1.4556678779376737</v>
      </c>
      <c r="R60" s="17">
        <v>0.22762066644131074</v>
      </c>
    </row>
    <row r="61" spans="1:18" ht="22.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15" t="s">
        <v>50</v>
      </c>
      <c r="N61" s="16">
        <f t="shared" si="0"/>
        <v>42.346397122659056</v>
      </c>
      <c r="O61" s="16">
        <v>44</v>
      </c>
      <c r="P61" s="16">
        <v>1603</v>
      </c>
      <c r="Q61" s="16">
        <f t="shared" si="1"/>
        <v>0.06457225789551535</v>
      </c>
      <c r="R61" s="17">
        <v>0.7994100218086941</v>
      </c>
    </row>
    <row r="62" spans="1:18" ht="12.7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5" t="s">
        <v>51</v>
      </c>
      <c r="N62" s="16">
        <f t="shared" si="0"/>
        <v>51.56591839265782</v>
      </c>
      <c r="O62" s="16">
        <v>49</v>
      </c>
      <c r="P62" s="16">
        <v>1952</v>
      </c>
      <c r="Q62" s="16">
        <f t="shared" si="1"/>
        <v>0.12768001430024262</v>
      </c>
      <c r="R62" s="17">
        <v>0.7208497121920572</v>
      </c>
    </row>
    <row r="63" spans="1:18" ht="12.7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57</v>
      </c>
      <c r="N63" s="16">
        <f t="shared" si="0"/>
        <v>8.479846211087684</v>
      </c>
      <c r="O63" s="16">
        <v>12</v>
      </c>
      <c r="P63" s="16">
        <v>321</v>
      </c>
      <c r="Q63" s="16">
        <f t="shared" si="1"/>
        <v>1.4612862532095747</v>
      </c>
      <c r="R63" s="17">
        <v>0.22672557530629378</v>
      </c>
    </row>
    <row r="64" spans="1:18" ht="22.5">
      <c r="A64" s="15"/>
      <c r="B64" s="16"/>
      <c r="C64" s="16"/>
      <c r="D64" s="16"/>
      <c r="E64" s="16"/>
      <c r="F64" s="17"/>
      <c r="G64" s="15" t="s">
        <v>40</v>
      </c>
      <c r="H64" s="16">
        <f>(213/8063)*J64</f>
        <v>41.844474761255114</v>
      </c>
      <c r="I64" s="16">
        <v>45</v>
      </c>
      <c r="J64" s="16">
        <v>1584</v>
      </c>
      <c r="K64" s="16">
        <f>(I64-H64)^2/H64</f>
        <v>0.23796067674807403</v>
      </c>
      <c r="L64" s="17">
        <v>0.6256829166602145</v>
      </c>
      <c r="M64" s="15" t="s">
        <v>41</v>
      </c>
      <c r="N64" s="16">
        <f t="shared" si="0"/>
        <v>6.392905866302865</v>
      </c>
      <c r="O64" s="16">
        <v>5</v>
      </c>
      <c r="P64" s="16">
        <v>242</v>
      </c>
      <c r="Q64" s="16">
        <f t="shared" si="1"/>
        <v>0.3034905867467403</v>
      </c>
      <c r="R64" s="17">
        <v>0.5817023662295047</v>
      </c>
    </row>
    <row r="65" spans="1:18" ht="22.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38</v>
      </c>
      <c r="N65" s="16">
        <f t="shared" si="0"/>
        <v>39.3348629542354</v>
      </c>
      <c r="O65" s="16">
        <v>41</v>
      </c>
      <c r="P65" s="16">
        <v>1489</v>
      </c>
      <c r="Q65" s="16">
        <f t="shared" si="1"/>
        <v>0.07048915829206208</v>
      </c>
      <c r="R65" s="17">
        <v>0.7906258938853169</v>
      </c>
    </row>
    <row r="66" spans="1:18" ht="22.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15" t="s">
        <v>296</v>
      </c>
      <c r="N66" s="16">
        <f t="shared" si="0"/>
        <v>8.18925958080119</v>
      </c>
      <c r="O66" s="16">
        <v>11</v>
      </c>
      <c r="P66" s="16">
        <v>310</v>
      </c>
      <c r="Q66" s="16">
        <f t="shared" si="1"/>
        <v>0.9647101335802308</v>
      </c>
      <c r="R66" s="17">
        <v>0.32600300906911395</v>
      </c>
    </row>
    <row r="67" spans="1:18" ht="22.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42</v>
      </c>
      <c r="N67" s="16">
        <f t="shared" si="0"/>
        <v>1.4529331514324693</v>
      </c>
      <c r="O67" s="16">
        <v>2</v>
      </c>
      <c r="P67" s="16">
        <v>55</v>
      </c>
      <c r="Q67" s="16">
        <f t="shared" si="1"/>
        <v>0.20598479462495758</v>
      </c>
      <c r="R67" s="17">
        <v>0.6499328500529153</v>
      </c>
    </row>
    <row r="68" spans="1:18" ht="22.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5" t="s">
        <v>43</v>
      </c>
      <c r="N68" s="16">
        <f t="shared" si="0"/>
        <v>3.1964529331514324</v>
      </c>
      <c r="O68" s="16">
        <v>3</v>
      </c>
      <c r="P68" s="16">
        <v>121</v>
      </c>
      <c r="Q68" s="16">
        <f t="shared" si="1"/>
        <v>0.012073931871022733</v>
      </c>
      <c r="R68" s="17">
        <v>0.912503398009778</v>
      </c>
    </row>
    <row r="69" spans="1:18" ht="12.75">
      <c r="A69" s="15"/>
      <c r="B69" s="16"/>
      <c r="C69" s="16"/>
      <c r="D69" s="16"/>
      <c r="E69" s="16"/>
      <c r="F69" s="17"/>
      <c r="G69" s="15" t="s">
        <v>60</v>
      </c>
      <c r="H69" s="16">
        <f>(213/8063)*J69</f>
        <v>49.95448344288726</v>
      </c>
      <c r="I69" s="16">
        <v>50</v>
      </c>
      <c r="J69" s="16">
        <v>1891</v>
      </c>
      <c r="K69" s="16">
        <f>(I69-H69)^2/H69</f>
        <v>4.147289349445558E-05</v>
      </c>
      <c r="L69" s="17">
        <v>0.9948617023086128</v>
      </c>
      <c r="M69" s="15" t="s">
        <v>61</v>
      </c>
      <c r="N69" s="16">
        <f aca="true" t="shared" si="2" ref="N69:N132">(213/8063)*P69</f>
        <v>14.793501178221506</v>
      </c>
      <c r="O69" s="16">
        <v>14</v>
      </c>
      <c r="P69" s="16">
        <v>560</v>
      </c>
      <c r="Q69" s="16">
        <f aca="true" t="shared" si="3" ref="Q69:Q132">(O69-N69)^2/N69</f>
        <v>0.04256221108535545</v>
      </c>
      <c r="R69" s="17">
        <v>0.836551806150673</v>
      </c>
    </row>
    <row r="70" spans="1:1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5" t="s">
        <v>62</v>
      </c>
      <c r="N70" s="16">
        <f t="shared" si="2"/>
        <v>38.700855760883044</v>
      </c>
      <c r="O70" s="16">
        <v>39</v>
      </c>
      <c r="P70" s="16">
        <v>1465</v>
      </c>
      <c r="Q70" s="16">
        <f t="shared" si="3"/>
        <v>0.0023122815771766925</v>
      </c>
      <c r="R70" s="17">
        <v>0.9616475495121143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5" t="s">
        <v>63</v>
      </c>
      <c r="N71" s="16">
        <f t="shared" si="2"/>
        <v>9.932779362520154</v>
      </c>
      <c r="O71" s="16">
        <v>15</v>
      </c>
      <c r="P71" s="16">
        <v>376</v>
      </c>
      <c r="Q71" s="16">
        <f t="shared" si="3"/>
        <v>2.585049365516857</v>
      </c>
      <c r="R71" s="17">
        <v>0.10787704496075079</v>
      </c>
    </row>
    <row r="72" spans="1:18" ht="22.5">
      <c r="A72" s="15"/>
      <c r="B72" s="16"/>
      <c r="C72" s="16"/>
      <c r="D72" s="16"/>
      <c r="E72" s="16"/>
      <c r="F72" s="17"/>
      <c r="G72" s="38" t="s">
        <v>64</v>
      </c>
      <c r="H72" s="35">
        <f>(213/8063)*J72</f>
        <v>17.17102815329282</v>
      </c>
      <c r="I72" s="35">
        <v>33</v>
      </c>
      <c r="J72" s="35">
        <v>650</v>
      </c>
      <c r="K72" s="35">
        <f>(I72-H72)^2/H72</f>
        <v>14.591808218298233</v>
      </c>
      <c r="L72" s="36">
        <v>0.00013349358971315173</v>
      </c>
      <c r="M72" s="38" t="s">
        <v>69</v>
      </c>
      <c r="N72" s="35">
        <f t="shared" si="2"/>
        <v>3.328537765099839</v>
      </c>
      <c r="O72" s="35">
        <v>7</v>
      </c>
      <c r="P72" s="35">
        <v>126</v>
      </c>
      <c r="Q72" s="35">
        <f t="shared" si="3"/>
        <v>4.049716690504116</v>
      </c>
      <c r="R72" s="36">
        <v>0.04417875860754017</v>
      </c>
    </row>
    <row r="73" spans="1:18" ht="12.7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5" t="s">
        <v>156</v>
      </c>
      <c r="N73" s="16">
        <f t="shared" si="2"/>
        <v>0.5547562941833064</v>
      </c>
      <c r="O73" s="16">
        <v>2</v>
      </c>
      <c r="P73" s="16">
        <v>21</v>
      </c>
      <c r="Q73" s="16">
        <f t="shared" si="3"/>
        <v>3.7651296454017285</v>
      </c>
      <c r="R73" s="17">
        <v>0.05233180113683278</v>
      </c>
    </row>
    <row r="74" spans="1:18" ht="12.7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38" t="s">
        <v>157</v>
      </c>
      <c r="N74" s="35">
        <f t="shared" si="2"/>
        <v>5.204142378767208</v>
      </c>
      <c r="O74" s="35">
        <v>12</v>
      </c>
      <c r="P74" s="35">
        <v>197</v>
      </c>
      <c r="Q74" s="35">
        <f t="shared" si="3"/>
        <v>8.874407625067347</v>
      </c>
      <c r="R74" s="36">
        <v>0.002891960652286474</v>
      </c>
    </row>
    <row r="75" spans="1:18" ht="12.7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5" t="s">
        <v>67</v>
      </c>
      <c r="N75" s="16">
        <f t="shared" si="2"/>
        <v>3.0907850675927073</v>
      </c>
      <c r="O75" s="16">
        <v>2</v>
      </c>
      <c r="P75" s="16">
        <v>117</v>
      </c>
      <c r="Q75" s="16">
        <f t="shared" si="3"/>
        <v>0.38495464345242403</v>
      </c>
      <c r="R75" s="17">
        <v>0.5349634507043992</v>
      </c>
    </row>
    <row r="76" spans="1:18" ht="12.7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38" t="s">
        <v>65</v>
      </c>
      <c r="N76" s="35">
        <f t="shared" si="2"/>
        <v>11.491380379511348</v>
      </c>
      <c r="O76" s="35">
        <v>21</v>
      </c>
      <c r="P76" s="35">
        <v>435</v>
      </c>
      <c r="Q76" s="35">
        <f t="shared" si="3"/>
        <v>7.86797095746181</v>
      </c>
      <c r="R76" s="36">
        <v>0.00503180836090511</v>
      </c>
    </row>
    <row r="77" spans="1:18" ht="12.7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15" t="s">
        <v>279</v>
      </c>
      <c r="N77" s="16">
        <f t="shared" si="2"/>
        <v>1.2415974203150193</v>
      </c>
      <c r="O77" s="16">
        <v>2</v>
      </c>
      <c r="P77" s="16">
        <v>47</v>
      </c>
      <c r="Q77" s="16">
        <f t="shared" si="3"/>
        <v>0.4632535985189947</v>
      </c>
      <c r="R77" s="17">
        <v>0.4961073121430115</v>
      </c>
    </row>
    <row r="78" spans="1:18" ht="12.7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5" t="s">
        <v>66</v>
      </c>
      <c r="N78" s="16">
        <f t="shared" si="2"/>
        <v>0.818925958080119</v>
      </c>
      <c r="O78" s="16">
        <v>2</v>
      </c>
      <c r="P78" s="16">
        <v>31</v>
      </c>
      <c r="Q78" s="16">
        <f t="shared" si="3"/>
        <v>1.7033724218087278</v>
      </c>
      <c r="R78" s="17">
        <v>0.19184752779614855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38" t="s">
        <v>70</v>
      </c>
      <c r="N79" s="35">
        <f t="shared" si="2"/>
        <v>6.4985737318615895</v>
      </c>
      <c r="O79" s="35">
        <v>12</v>
      </c>
      <c r="P79" s="35">
        <v>246</v>
      </c>
      <c r="Q79" s="35">
        <f t="shared" si="3"/>
        <v>4.657282079508448</v>
      </c>
      <c r="R79" s="36">
        <v>0.030922102437657584</v>
      </c>
    </row>
    <row r="80" spans="1:18" ht="12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38" t="s">
        <v>158</v>
      </c>
      <c r="N80" s="35">
        <f t="shared" si="2"/>
        <v>0.5547562941833064</v>
      </c>
      <c r="O80" s="35">
        <v>3</v>
      </c>
      <c r="P80" s="35">
        <v>21</v>
      </c>
      <c r="Q80" s="35">
        <f t="shared" si="3"/>
        <v>10.778096334424756</v>
      </c>
      <c r="R80" s="36">
        <v>0.001027082589450834</v>
      </c>
    </row>
    <row r="81" spans="1:18" ht="12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38" t="s">
        <v>285</v>
      </c>
      <c r="N81" s="35">
        <f t="shared" si="2"/>
        <v>0.21133573111745008</v>
      </c>
      <c r="O81" s="35">
        <v>2</v>
      </c>
      <c r="P81" s="35">
        <v>8</v>
      </c>
      <c r="Q81" s="35">
        <f t="shared" si="3"/>
        <v>15.138565778065805</v>
      </c>
      <c r="R81" s="36">
        <v>9.990150200012149E-05</v>
      </c>
    </row>
    <row r="82" spans="1:18" ht="23.25" thickBot="1">
      <c r="A82" s="19"/>
      <c r="B82" s="20"/>
      <c r="C82" s="20"/>
      <c r="D82" s="20"/>
      <c r="E82" s="20"/>
      <c r="F82" s="21"/>
      <c r="G82" s="19"/>
      <c r="H82" s="20"/>
      <c r="I82" s="20"/>
      <c r="J82" s="20"/>
      <c r="K82" s="20"/>
      <c r="L82" s="21"/>
      <c r="M82" s="19" t="s">
        <v>42</v>
      </c>
      <c r="N82" s="20">
        <f t="shared" si="2"/>
        <v>1.4529331514324693</v>
      </c>
      <c r="O82" s="20">
        <v>2</v>
      </c>
      <c r="P82" s="20">
        <v>55</v>
      </c>
      <c r="Q82" s="20">
        <f t="shared" si="3"/>
        <v>0.20598479462495758</v>
      </c>
      <c r="R82" s="21">
        <v>0.6499328500529153</v>
      </c>
    </row>
    <row r="83" spans="1:18" ht="22.5">
      <c r="A83" s="44" t="s">
        <v>98</v>
      </c>
      <c r="B83" s="29">
        <f>(213/8063)*D83</f>
        <v>48.76571995535161</v>
      </c>
      <c r="C83" s="29">
        <v>63</v>
      </c>
      <c r="D83" s="29">
        <v>1846</v>
      </c>
      <c r="E83" s="29">
        <f>(C83-B83)^2/B83</f>
        <v>4.15485977803636</v>
      </c>
      <c r="F83" s="30">
        <v>0.041515</v>
      </c>
      <c r="G83" s="44" t="s">
        <v>64</v>
      </c>
      <c r="H83" s="29">
        <f>(213/8063)*J83</f>
        <v>17.17102815329282</v>
      </c>
      <c r="I83" s="29">
        <v>33</v>
      </c>
      <c r="J83" s="29">
        <v>650</v>
      </c>
      <c r="K83" s="29">
        <f>(I83-H83)^2/H83</f>
        <v>14.591808218298233</v>
      </c>
      <c r="L83" s="30">
        <v>0.00013349358971315173</v>
      </c>
      <c r="M83" s="44" t="s">
        <v>69</v>
      </c>
      <c r="N83" s="29">
        <f t="shared" si="2"/>
        <v>3.328537765099839</v>
      </c>
      <c r="O83" s="29">
        <v>7</v>
      </c>
      <c r="P83" s="29">
        <v>126</v>
      </c>
      <c r="Q83" s="29">
        <f t="shared" si="3"/>
        <v>4.049716690504116</v>
      </c>
      <c r="R83" s="30">
        <v>0.04417875860754017</v>
      </c>
    </row>
    <row r="84" spans="1:18" ht="12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5" t="s">
        <v>156</v>
      </c>
      <c r="N84" s="16">
        <f t="shared" si="2"/>
        <v>0.5547562941833064</v>
      </c>
      <c r="O84" s="16">
        <v>2</v>
      </c>
      <c r="P84" s="16">
        <v>21</v>
      </c>
      <c r="Q84" s="16">
        <f t="shared" si="3"/>
        <v>3.7651296454017285</v>
      </c>
      <c r="R84" s="17">
        <v>0.05233180113683278</v>
      </c>
    </row>
    <row r="85" spans="1:18" ht="12.7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38" t="s">
        <v>157</v>
      </c>
      <c r="N85" s="35">
        <f t="shared" si="2"/>
        <v>5.204142378767208</v>
      </c>
      <c r="O85" s="35">
        <v>12</v>
      </c>
      <c r="P85" s="35">
        <v>197</v>
      </c>
      <c r="Q85" s="35">
        <f t="shared" si="3"/>
        <v>8.874407625067347</v>
      </c>
      <c r="R85" s="36">
        <v>0.002891960652286474</v>
      </c>
    </row>
    <row r="86" spans="1:18" ht="12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5" t="s">
        <v>67</v>
      </c>
      <c r="N86" s="16">
        <f t="shared" si="2"/>
        <v>3.0907850675927073</v>
      </c>
      <c r="O86" s="16">
        <v>2</v>
      </c>
      <c r="P86" s="16">
        <v>117</v>
      </c>
      <c r="Q86" s="16">
        <f t="shared" si="3"/>
        <v>0.38495464345242403</v>
      </c>
      <c r="R86" s="17">
        <v>0.5349634507043992</v>
      </c>
    </row>
    <row r="87" spans="1:18" ht="12.7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38" t="s">
        <v>65</v>
      </c>
      <c r="N87" s="35">
        <f t="shared" si="2"/>
        <v>11.491380379511348</v>
      </c>
      <c r="O87" s="35">
        <v>21</v>
      </c>
      <c r="P87" s="35">
        <v>435</v>
      </c>
      <c r="Q87" s="35">
        <f t="shared" si="3"/>
        <v>7.86797095746181</v>
      </c>
      <c r="R87" s="36">
        <v>0.00503180836090511</v>
      </c>
    </row>
    <row r="88" spans="1:18" ht="12.7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5" t="s">
        <v>279</v>
      </c>
      <c r="N88" s="16">
        <f t="shared" si="2"/>
        <v>1.2415974203150193</v>
      </c>
      <c r="O88" s="16">
        <v>2</v>
      </c>
      <c r="P88" s="16">
        <v>47</v>
      </c>
      <c r="Q88" s="16">
        <f t="shared" si="3"/>
        <v>0.4632535985189947</v>
      </c>
      <c r="R88" s="17">
        <v>0.4961073121430115</v>
      </c>
    </row>
    <row r="89" spans="1:18" ht="12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5" t="s">
        <v>66</v>
      </c>
      <c r="N89" s="16">
        <f t="shared" si="2"/>
        <v>0.818925958080119</v>
      </c>
      <c r="O89" s="16">
        <v>2</v>
      </c>
      <c r="P89" s="16">
        <v>31</v>
      </c>
      <c r="Q89" s="16">
        <f t="shared" si="3"/>
        <v>1.7033724218087278</v>
      </c>
      <c r="R89" s="17">
        <v>0.19184752779614855</v>
      </c>
    </row>
    <row r="90" spans="1:18" ht="12.7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38" t="s">
        <v>70</v>
      </c>
      <c r="N90" s="35">
        <f t="shared" si="2"/>
        <v>6.4985737318615895</v>
      </c>
      <c r="O90" s="35">
        <v>12</v>
      </c>
      <c r="P90" s="35">
        <v>246</v>
      </c>
      <c r="Q90" s="35">
        <f t="shared" si="3"/>
        <v>4.657282079508448</v>
      </c>
      <c r="R90" s="36">
        <v>0.030922102437657584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38" t="s">
        <v>158</v>
      </c>
      <c r="N91" s="35">
        <f t="shared" si="2"/>
        <v>0.5547562941833064</v>
      </c>
      <c r="O91" s="35">
        <v>3</v>
      </c>
      <c r="P91" s="35">
        <v>21</v>
      </c>
      <c r="Q91" s="35">
        <f t="shared" si="3"/>
        <v>10.778096334424756</v>
      </c>
      <c r="R91" s="36">
        <v>0.001027082589450834</v>
      </c>
    </row>
    <row r="92" spans="1:18" ht="12.7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38" t="s">
        <v>285</v>
      </c>
      <c r="N92" s="35">
        <f t="shared" si="2"/>
        <v>0.21133573111745008</v>
      </c>
      <c r="O92" s="35">
        <v>2</v>
      </c>
      <c r="P92" s="35">
        <v>8</v>
      </c>
      <c r="Q92" s="35">
        <f t="shared" si="3"/>
        <v>15.138565778065805</v>
      </c>
      <c r="R92" s="36">
        <v>9.990150200012149E-05</v>
      </c>
    </row>
    <row r="93" spans="1:18" ht="22.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42</v>
      </c>
      <c r="N93" s="16">
        <f t="shared" si="2"/>
        <v>1.4529331514324693</v>
      </c>
      <c r="O93" s="16">
        <v>2</v>
      </c>
      <c r="P93" s="16">
        <v>55</v>
      </c>
      <c r="Q93" s="16">
        <f t="shared" si="3"/>
        <v>0.20598479462495758</v>
      </c>
      <c r="R93" s="17">
        <v>0.6499328500529153</v>
      </c>
    </row>
    <row r="94" spans="1:18" ht="22.5">
      <c r="A94" s="15"/>
      <c r="B94" s="16"/>
      <c r="C94" s="16"/>
      <c r="D94" s="16"/>
      <c r="E94" s="16"/>
      <c r="F94" s="17"/>
      <c r="G94" s="15" t="s">
        <v>45</v>
      </c>
      <c r="H94" s="16">
        <f>(213/8063)*J94</f>
        <v>2.7209475381371697</v>
      </c>
      <c r="I94" s="16">
        <v>5</v>
      </c>
      <c r="J94" s="16">
        <v>103</v>
      </c>
      <c r="K94" s="16">
        <f>(I94-H94)^2/H94</f>
        <v>1.9089232890829744</v>
      </c>
      <c r="L94" s="17">
        <v>0.16708291051375268</v>
      </c>
      <c r="M94" s="15" t="s">
        <v>42</v>
      </c>
      <c r="N94" s="16">
        <f t="shared" si="2"/>
        <v>1.4529331514324693</v>
      </c>
      <c r="O94" s="16">
        <v>2</v>
      </c>
      <c r="P94" s="16">
        <v>55</v>
      </c>
      <c r="Q94" s="16">
        <f t="shared" si="3"/>
        <v>0.20598479462495758</v>
      </c>
      <c r="R94" s="17">
        <v>0.6499328500529153</v>
      </c>
    </row>
    <row r="95" spans="1:18" ht="22.5">
      <c r="A95" s="15"/>
      <c r="B95" s="16"/>
      <c r="C95" s="16"/>
      <c r="D95" s="16"/>
      <c r="E95" s="16"/>
      <c r="F95" s="17"/>
      <c r="G95" s="38" t="s">
        <v>99</v>
      </c>
      <c r="H95" s="35">
        <f>(213/8063)*J95</f>
        <v>20.525982884782337</v>
      </c>
      <c r="I95" s="35">
        <v>36</v>
      </c>
      <c r="J95" s="35">
        <v>777</v>
      </c>
      <c r="K95" s="35">
        <f>(I95-H95)^2/H95</f>
        <v>11.665468446803116</v>
      </c>
      <c r="L95" s="36">
        <v>0.0006367090892696048</v>
      </c>
      <c r="M95" s="38" t="s">
        <v>100</v>
      </c>
      <c r="N95" s="35">
        <f t="shared" si="2"/>
        <v>3.381371697879201</v>
      </c>
      <c r="O95" s="35">
        <v>9</v>
      </c>
      <c r="P95" s="35">
        <v>128</v>
      </c>
      <c r="Q95" s="35">
        <f t="shared" si="3"/>
        <v>9.336147226048215</v>
      </c>
      <c r="R95" s="36">
        <v>0.0022467739111979856</v>
      </c>
    </row>
    <row r="96" spans="1:18" ht="22.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38" t="s">
        <v>101</v>
      </c>
      <c r="N96" s="35">
        <f t="shared" si="2"/>
        <v>16.801190623837282</v>
      </c>
      <c r="O96" s="35">
        <v>29</v>
      </c>
      <c r="P96" s="35">
        <v>636</v>
      </c>
      <c r="Q96" s="35">
        <f t="shared" si="3"/>
        <v>8.857166942967996</v>
      </c>
      <c r="R96" s="36">
        <v>0.002919403318639935</v>
      </c>
    </row>
    <row r="97" spans="1:18" ht="22.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5" t="s">
        <v>102</v>
      </c>
      <c r="N97" s="16">
        <f t="shared" si="2"/>
        <v>3.5398734962172886</v>
      </c>
      <c r="O97" s="16">
        <v>7</v>
      </c>
      <c r="P97" s="16">
        <v>134</v>
      </c>
      <c r="Q97" s="16">
        <f t="shared" si="3"/>
        <v>3.3821760678660877</v>
      </c>
      <c r="R97" s="17">
        <v>0.0659049866940482</v>
      </c>
    </row>
    <row r="98" spans="1:18" ht="12.75">
      <c r="A98" s="15"/>
      <c r="B98" s="16"/>
      <c r="C98" s="16"/>
      <c r="D98" s="16"/>
      <c r="E98" s="16"/>
      <c r="F98" s="17"/>
      <c r="G98" s="38" t="s">
        <v>103</v>
      </c>
      <c r="H98" s="35">
        <f>(213/8063)*J98</f>
        <v>20.81656951506883</v>
      </c>
      <c r="I98" s="35">
        <v>32</v>
      </c>
      <c r="J98" s="35">
        <v>788</v>
      </c>
      <c r="K98" s="35">
        <f>(I98-H98)^2/H98</f>
        <v>6.008152175157965</v>
      </c>
      <c r="L98" s="36">
        <v>0.01423993184674277</v>
      </c>
      <c r="M98" s="38" t="s">
        <v>106</v>
      </c>
      <c r="N98" s="35">
        <f t="shared" si="2"/>
        <v>3.4870395634379263</v>
      </c>
      <c r="O98" s="35">
        <v>9</v>
      </c>
      <c r="P98" s="35">
        <v>132</v>
      </c>
      <c r="Q98" s="35">
        <f t="shared" si="3"/>
        <v>8.715912802874545</v>
      </c>
      <c r="R98" s="36">
        <v>0.003154444375326193</v>
      </c>
    </row>
    <row r="99" spans="1:18" ht="12.75">
      <c r="A99" s="15"/>
      <c r="B99" s="16"/>
      <c r="C99" s="16"/>
      <c r="D99" s="16"/>
      <c r="E99" s="16"/>
      <c r="F99" s="17"/>
      <c r="G99" s="15"/>
      <c r="H99" s="16"/>
      <c r="I99" s="16"/>
      <c r="J99" s="16"/>
      <c r="K99" s="16"/>
      <c r="L99" s="17"/>
      <c r="M99" s="15" t="s">
        <v>107</v>
      </c>
      <c r="N99" s="16">
        <f t="shared" si="2"/>
        <v>3.7247922609450574</v>
      </c>
      <c r="O99" s="16">
        <v>7</v>
      </c>
      <c r="P99" s="16">
        <v>141</v>
      </c>
      <c r="Q99" s="16">
        <f t="shared" si="3"/>
        <v>2.8798883219446254</v>
      </c>
      <c r="R99" s="17">
        <v>0.08969224210474624</v>
      </c>
    </row>
    <row r="100" spans="1:18" ht="12.7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5" t="s">
        <v>104</v>
      </c>
      <c r="N100" s="16">
        <f t="shared" si="2"/>
        <v>5.890983504898921</v>
      </c>
      <c r="O100" s="16">
        <v>8</v>
      </c>
      <c r="P100" s="16">
        <v>223</v>
      </c>
      <c r="Q100" s="16">
        <f t="shared" si="3"/>
        <v>0.7550438009051526</v>
      </c>
      <c r="R100" s="17">
        <v>0.3848840168615183</v>
      </c>
    </row>
    <row r="101" spans="1:18" ht="12.7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5" t="s">
        <v>105</v>
      </c>
      <c r="N101" s="16">
        <f t="shared" si="2"/>
        <v>12.75939476621605</v>
      </c>
      <c r="O101" s="16">
        <v>21</v>
      </c>
      <c r="P101" s="16">
        <v>483</v>
      </c>
      <c r="Q101" s="16">
        <f t="shared" si="3"/>
        <v>5.322162678034786</v>
      </c>
      <c r="R101" s="17">
        <v>0.0210558631057004</v>
      </c>
    </row>
    <row r="102" spans="1:18" ht="22.5">
      <c r="A102" s="15"/>
      <c r="B102" s="16"/>
      <c r="C102" s="16"/>
      <c r="D102" s="16"/>
      <c r="E102" s="16"/>
      <c r="F102" s="17"/>
      <c r="G102" s="15"/>
      <c r="H102" s="16"/>
      <c r="I102" s="16"/>
      <c r="J102" s="16"/>
      <c r="K102" s="16"/>
      <c r="L102" s="17"/>
      <c r="M102" s="15" t="s">
        <v>286</v>
      </c>
      <c r="N102" s="16">
        <f t="shared" si="2"/>
        <v>1.003844722807888</v>
      </c>
      <c r="O102" s="16">
        <v>2</v>
      </c>
      <c r="P102" s="16">
        <v>38</v>
      </c>
      <c r="Q102" s="16">
        <f t="shared" si="3"/>
        <v>0.9885247326917522</v>
      </c>
      <c r="R102" s="17">
        <v>0.3201032101236302</v>
      </c>
    </row>
    <row r="103" spans="1:18" ht="12.75">
      <c r="A103" s="15"/>
      <c r="B103" s="16"/>
      <c r="C103" s="16"/>
      <c r="D103" s="16"/>
      <c r="E103" s="16"/>
      <c r="F103" s="17"/>
      <c r="G103" s="15"/>
      <c r="H103" s="16"/>
      <c r="I103" s="16"/>
      <c r="J103" s="16"/>
      <c r="K103" s="16"/>
      <c r="L103" s="17"/>
      <c r="M103" s="38" t="s">
        <v>183</v>
      </c>
      <c r="N103" s="35">
        <f t="shared" si="2"/>
        <v>1.9812724792260945</v>
      </c>
      <c r="O103" s="35">
        <v>5</v>
      </c>
      <c r="P103" s="35">
        <v>75</v>
      </c>
      <c r="Q103" s="35">
        <f t="shared" si="3"/>
        <v>4.599425843858332</v>
      </c>
      <c r="R103" s="36">
        <v>0.03198266544207384</v>
      </c>
    </row>
    <row r="104" spans="1:18" ht="22.5">
      <c r="A104" s="15"/>
      <c r="B104" s="16"/>
      <c r="C104" s="16"/>
      <c r="D104" s="16"/>
      <c r="E104" s="16"/>
      <c r="F104" s="17"/>
      <c r="G104" s="15"/>
      <c r="H104" s="16"/>
      <c r="I104" s="16"/>
      <c r="J104" s="16"/>
      <c r="K104" s="16"/>
      <c r="L104" s="17"/>
      <c r="M104" s="15" t="s">
        <v>108</v>
      </c>
      <c r="N104" s="16">
        <f t="shared" si="2"/>
        <v>2.536028773409401</v>
      </c>
      <c r="O104" s="16">
        <v>4</v>
      </c>
      <c r="P104" s="16">
        <v>96</v>
      </c>
      <c r="Q104" s="16">
        <f t="shared" si="3"/>
        <v>0.8451054557255199</v>
      </c>
      <c r="R104" s="17">
        <v>0.3579406783541915</v>
      </c>
    </row>
    <row r="105" spans="1:18" ht="12.75">
      <c r="A105" s="15"/>
      <c r="B105" s="16"/>
      <c r="C105" s="16"/>
      <c r="D105" s="16"/>
      <c r="E105" s="16"/>
      <c r="F105" s="17"/>
      <c r="G105" s="15"/>
      <c r="H105" s="16"/>
      <c r="I105" s="16"/>
      <c r="J105" s="16"/>
      <c r="K105" s="16"/>
      <c r="L105" s="17"/>
      <c r="M105" s="15" t="s">
        <v>109</v>
      </c>
      <c r="N105" s="16">
        <f t="shared" si="2"/>
        <v>1.6906858489396006</v>
      </c>
      <c r="O105" s="16">
        <v>2</v>
      </c>
      <c r="P105" s="16">
        <v>64</v>
      </c>
      <c r="Q105" s="16">
        <f t="shared" si="3"/>
        <v>0.05658960480814526</v>
      </c>
      <c r="R105" s="17">
        <v>0.8119697489929684</v>
      </c>
    </row>
    <row r="106" spans="1:18" ht="12.75">
      <c r="A106" s="15"/>
      <c r="B106" s="16"/>
      <c r="C106" s="16"/>
      <c r="D106" s="16"/>
      <c r="E106" s="16"/>
      <c r="F106" s="17"/>
      <c r="G106" s="15"/>
      <c r="H106" s="16"/>
      <c r="I106" s="16"/>
      <c r="J106" s="16"/>
      <c r="K106" s="16"/>
      <c r="L106" s="17"/>
      <c r="M106" s="15" t="s">
        <v>288</v>
      </c>
      <c r="N106" s="16">
        <f t="shared" si="2"/>
        <v>0.8453429244698003</v>
      </c>
      <c r="O106" s="16">
        <v>2</v>
      </c>
      <c r="P106" s="16">
        <v>32</v>
      </c>
      <c r="Q106" s="16">
        <f t="shared" si="3"/>
        <v>1.5771504362068895</v>
      </c>
      <c r="R106" s="17">
        <v>0.20917162810057788</v>
      </c>
    </row>
    <row r="107" spans="1:18" ht="22.5">
      <c r="A107" s="15"/>
      <c r="B107" s="16"/>
      <c r="C107" s="16"/>
      <c r="D107" s="16"/>
      <c r="E107" s="16"/>
      <c r="F107" s="17"/>
      <c r="G107" s="38" t="s">
        <v>110</v>
      </c>
      <c r="H107" s="35">
        <f>(213/8063)*J107</f>
        <v>11.75555004340816</v>
      </c>
      <c r="I107" s="35">
        <v>19</v>
      </c>
      <c r="J107" s="35">
        <v>445</v>
      </c>
      <c r="K107" s="35">
        <f>(I107-H107)^2/H107</f>
        <v>4.464449130816507</v>
      </c>
      <c r="L107" s="36">
        <v>0.03460724695537787</v>
      </c>
      <c r="M107" s="15" t="s">
        <v>174</v>
      </c>
      <c r="N107" s="16">
        <f t="shared" si="2"/>
        <v>1.4793501178221504</v>
      </c>
      <c r="O107" s="16">
        <v>2</v>
      </c>
      <c r="P107" s="16">
        <v>56</v>
      </c>
      <c r="Q107" s="16">
        <f t="shared" si="3"/>
        <v>0.1832401245290588</v>
      </c>
      <c r="R107" s="17">
        <v>0.6686033888542617</v>
      </c>
    </row>
    <row r="108" spans="1:18" ht="22.5">
      <c r="A108" s="15"/>
      <c r="B108" s="16"/>
      <c r="C108" s="16"/>
      <c r="D108" s="16"/>
      <c r="E108" s="16"/>
      <c r="F108" s="17"/>
      <c r="G108" s="15"/>
      <c r="H108" s="16"/>
      <c r="I108" s="16"/>
      <c r="J108" s="16"/>
      <c r="K108" s="16"/>
      <c r="L108" s="17"/>
      <c r="M108" s="15" t="s">
        <v>111</v>
      </c>
      <c r="N108" s="16">
        <f t="shared" si="2"/>
        <v>11.491380379511348</v>
      </c>
      <c r="O108" s="16">
        <v>18</v>
      </c>
      <c r="P108" s="16">
        <v>435</v>
      </c>
      <c r="Q108" s="16">
        <f t="shared" si="3"/>
        <v>3.686426518413728</v>
      </c>
      <c r="R108" s="17">
        <v>0.05485702713080842</v>
      </c>
    </row>
    <row r="109" spans="1:18" ht="22.5">
      <c r="A109" s="15"/>
      <c r="B109" s="16"/>
      <c r="C109" s="16"/>
      <c r="D109" s="16"/>
      <c r="E109" s="16"/>
      <c r="F109" s="17"/>
      <c r="G109" s="15" t="s">
        <v>112</v>
      </c>
      <c r="H109" s="16">
        <f>(213/8063)*J109</f>
        <v>8.691181942205134</v>
      </c>
      <c r="I109" s="16">
        <v>13</v>
      </c>
      <c r="J109" s="16">
        <v>329</v>
      </c>
      <c r="K109" s="16">
        <f>(I109-H109)^2/H109</f>
        <v>2.13617816065056</v>
      </c>
      <c r="L109" s="17">
        <v>0.1438598967930943</v>
      </c>
      <c r="M109" s="15" t="s">
        <v>113</v>
      </c>
      <c r="N109" s="16">
        <f t="shared" si="2"/>
        <v>8.638348009425773</v>
      </c>
      <c r="O109" s="16">
        <v>13</v>
      </c>
      <c r="P109" s="16">
        <v>327</v>
      </c>
      <c r="Q109" s="16">
        <f t="shared" si="3"/>
        <v>2.202273868350984</v>
      </c>
      <c r="R109" s="17">
        <v>0.13780732347866764</v>
      </c>
    </row>
    <row r="110" spans="1:18" ht="12.75">
      <c r="A110" s="15"/>
      <c r="B110" s="16"/>
      <c r="C110" s="16"/>
      <c r="D110" s="16"/>
      <c r="E110" s="16"/>
      <c r="F110" s="17"/>
      <c r="G110" s="38" t="s">
        <v>114</v>
      </c>
      <c r="H110" s="35">
        <f>(213/8063)*J110</f>
        <v>2.5888627061887632</v>
      </c>
      <c r="I110" s="35">
        <v>9</v>
      </c>
      <c r="J110" s="35">
        <v>98</v>
      </c>
      <c r="K110" s="35">
        <f>(I110-H110)^2/H110</f>
        <v>15.876732783797275</v>
      </c>
      <c r="L110" s="36">
        <v>6.760476048539577E-05</v>
      </c>
      <c r="M110" s="38" t="s">
        <v>115</v>
      </c>
      <c r="N110" s="35">
        <f t="shared" si="2"/>
        <v>2.139774277564182</v>
      </c>
      <c r="O110" s="35">
        <v>6</v>
      </c>
      <c r="P110" s="35">
        <v>81</v>
      </c>
      <c r="Q110" s="35">
        <f t="shared" si="3"/>
        <v>6.9639787637405</v>
      </c>
      <c r="R110" s="36">
        <v>0.00831668867128188</v>
      </c>
    </row>
    <row r="111" spans="1:18" ht="22.5">
      <c r="A111" s="15"/>
      <c r="B111" s="16"/>
      <c r="C111" s="16"/>
      <c r="D111" s="16"/>
      <c r="E111" s="16"/>
      <c r="F111" s="17"/>
      <c r="G111" s="15"/>
      <c r="H111" s="16"/>
      <c r="I111" s="16"/>
      <c r="J111" s="16"/>
      <c r="K111" s="16"/>
      <c r="L111" s="17"/>
      <c r="M111" s="38" t="s">
        <v>179</v>
      </c>
      <c r="N111" s="35">
        <f t="shared" si="2"/>
        <v>0.5547562941833064</v>
      </c>
      <c r="O111" s="35">
        <v>3</v>
      </c>
      <c r="P111" s="35">
        <v>21</v>
      </c>
      <c r="Q111" s="35">
        <f t="shared" si="3"/>
        <v>10.778096334424756</v>
      </c>
      <c r="R111" s="36">
        <v>0.001027082589450834</v>
      </c>
    </row>
    <row r="112" spans="1:18" ht="12.75">
      <c r="A112" s="15"/>
      <c r="B112" s="16"/>
      <c r="C112" s="16"/>
      <c r="D112" s="16"/>
      <c r="E112" s="16"/>
      <c r="F112" s="17"/>
      <c r="G112" s="38" t="s">
        <v>116</v>
      </c>
      <c r="H112" s="35">
        <f>(213/8063)*J112</f>
        <v>22.375170532060025</v>
      </c>
      <c r="I112" s="35">
        <v>38</v>
      </c>
      <c r="J112" s="35">
        <v>847</v>
      </c>
      <c r="K112" s="35">
        <f>(I112-H112)^2/H112</f>
        <v>10.910991518585243</v>
      </c>
      <c r="L112" s="36">
        <v>0.0009559534497520783</v>
      </c>
      <c r="M112" s="38" t="s">
        <v>190</v>
      </c>
      <c r="N112" s="35">
        <f t="shared" si="2"/>
        <v>0.21133573111745008</v>
      </c>
      <c r="O112" s="35">
        <v>2</v>
      </c>
      <c r="P112" s="35">
        <v>8</v>
      </c>
      <c r="Q112" s="35">
        <f t="shared" si="3"/>
        <v>15.138565778065805</v>
      </c>
      <c r="R112" s="36">
        <v>9.990150200012149E-05</v>
      </c>
    </row>
    <row r="113" spans="1:18" ht="12.75">
      <c r="A113" s="15"/>
      <c r="B113" s="16"/>
      <c r="C113" s="16"/>
      <c r="D113" s="16"/>
      <c r="E113" s="16"/>
      <c r="F113" s="17"/>
      <c r="G113" s="15"/>
      <c r="H113" s="16"/>
      <c r="I113" s="16"/>
      <c r="J113" s="16"/>
      <c r="K113" s="16"/>
      <c r="L113" s="17"/>
      <c r="M113" s="38" t="s">
        <v>117</v>
      </c>
      <c r="N113" s="35">
        <f t="shared" si="2"/>
        <v>11.808383976187523</v>
      </c>
      <c r="O113" s="35">
        <v>20</v>
      </c>
      <c r="P113" s="35">
        <v>447</v>
      </c>
      <c r="Q113" s="35">
        <f t="shared" si="3"/>
        <v>5.682621196676753</v>
      </c>
      <c r="R113" s="36">
        <v>0.017133752183036588</v>
      </c>
    </row>
    <row r="114" spans="1:18" ht="12.75">
      <c r="A114" s="15"/>
      <c r="B114" s="16"/>
      <c r="C114" s="16"/>
      <c r="D114" s="16"/>
      <c r="E114" s="16"/>
      <c r="F114" s="17"/>
      <c r="G114" s="15"/>
      <c r="H114" s="16"/>
      <c r="I114" s="16"/>
      <c r="J114" s="16"/>
      <c r="K114" s="16"/>
      <c r="L114" s="17"/>
      <c r="M114" s="38" t="s">
        <v>115</v>
      </c>
      <c r="N114" s="35">
        <f t="shared" si="2"/>
        <v>2.139774277564182</v>
      </c>
      <c r="O114" s="35">
        <v>6</v>
      </c>
      <c r="P114" s="35">
        <v>81</v>
      </c>
      <c r="Q114" s="35">
        <f t="shared" si="3"/>
        <v>6.9639787637405</v>
      </c>
      <c r="R114" s="36">
        <v>0.00831668867128188</v>
      </c>
    </row>
    <row r="115" spans="1:18" ht="22.5">
      <c r="A115" s="15"/>
      <c r="B115" s="16"/>
      <c r="C115" s="16"/>
      <c r="D115" s="16"/>
      <c r="E115" s="16"/>
      <c r="F115" s="17"/>
      <c r="G115" s="15"/>
      <c r="H115" s="16"/>
      <c r="I115" s="16"/>
      <c r="J115" s="16"/>
      <c r="K115" s="16"/>
      <c r="L115" s="17"/>
      <c r="M115" s="15" t="s">
        <v>119</v>
      </c>
      <c r="N115" s="16">
        <f t="shared" si="2"/>
        <v>4.411633387076771</v>
      </c>
      <c r="O115" s="16">
        <v>7</v>
      </c>
      <c r="P115" s="16">
        <v>167</v>
      </c>
      <c r="Q115" s="16">
        <f t="shared" si="3"/>
        <v>1.5186306601362847</v>
      </c>
      <c r="R115" s="17">
        <v>0.21782683286710725</v>
      </c>
    </row>
    <row r="116" spans="1:18" ht="12.75">
      <c r="A116" s="15"/>
      <c r="B116" s="16"/>
      <c r="C116" s="16"/>
      <c r="D116" s="16"/>
      <c r="E116" s="16"/>
      <c r="F116" s="17"/>
      <c r="G116" s="15"/>
      <c r="H116" s="16"/>
      <c r="I116" s="16"/>
      <c r="J116" s="16"/>
      <c r="K116" s="16"/>
      <c r="L116" s="17"/>
      <c r="M116" s="38" t="s">
        <v>118</v>
      </c>
      <c r="N116" s="35">
        <f t="shared" si="2"/>
        <v>3.4870395634379263</v>
      </c>
      <c r="O116" s="35">
        <v>9</v>
      </c>
      <c r="P116" s="35">
        <v>132</v>
      </c>
      <c r="Q116" s="35">
        <f t="shared" si="3"/>
        <v>8.715912802874545</v>
      </c>
      <c r="R116" s="36">
        <v>0.003154444375326193</v>
      </c>
    </row>
    <row r="117" spans="1:18" ht="12.75">
      <c r="A117" s="15"/>
      <c r="B117" s="16"/>
      <c r="C117" s="16"/>
      <c r="D117" s="16"/>
      <c r="E117" s="16"/>
      <c r="F117" s="17"/>
      <c r="G117" s="15"/>
      <c r="H117" s="16"/>
      <c r="I117" s="16"/>
      <c r="J117" s="16"/>
      <c r="K117" s="16"/>
      <c r="L117" s="17"/>
      <c r="M117" s="38" t="s">
        <v>105</v>
      </c>
      <c r="N117" s="35">
        <f t="shared" si="2"/>
        <v>12.75939476621605</v>
      </c>
      <c r="O117" s="35">
        <v>21</v>
      </c>
      <c r="P117" s="35">
        <v>483</v>
      </c>
      <c r="Q117" s="35">
        <f t="shared" si="3"/>
        <v>5.322162678034786</v>
      </c>
      <c r="R117" s="36">
        <v>0.0210558631057004</v>
      </c>
    </row>
    <row r="118" spans="1:18" ht="12.75">
      <c r="A118" s="15"/>
      <c r="B118" s="16"/>
      <c r="C118" s="16"/>
      <c r="D118" s="16"/>
      <c r="E118" s="16"/>
      <c r="F118" s="17"/>
      <c r="G118" s="15"/>
      <c r="H118" s="16"/>
      <c r="I118" s="16"/>
      <c r="J118" s="16"/>
      <c r="K118" s="16"/>
      <c r="L118" s="17"/>
      <c r="M118" s="15" t="s">
        <v>177</v>
      </c>
      <c r="N118" s="16">
        <f t="shared" si="2"/>
        <v>0.8453429244698003</v>
      </c>
      <c r="O118" s="16">
        <v>2</v>
      </c>
      <c r="P118" s="16">
        <v>32</v>
      </c>
      <c r="Q118" s="16">
        <f t="shared" si="3"/>
        <v>1.5771504362068895</v>
      </c>
      <c r="R118" s="17">
        <v>0.20917162810057788</v>
      </c>
    </row>
    <row r="119" spans="1:18" ht="12.75">
      <c r="A119" s="15"/>
      <c r="B119" s="16"/>
      <c r="C119" s="16"/>
      <c r="D119" s="16"/>
      <c r="E119" s="16"/>
      <c r="F119" s="17"/>
      <c r="G119" s="15"/>
      <c r="H119" s="16"/>
      <c r="I119" s="16"/>
      <c r="J119" s="16"/>
      <c r="K119" s="16"/>
      <c r="L119" s="17"/>
      <c r="M119" s="15" t="s">
        <v>120</v>
      </c>
      <c r="N119" s="16">
        <f t="shared" si="2"/>
        <v>4.226714622349002</v>
      </c>
      <c r="O119" s="16">
        <v>7</v>
      </c>
      <c r="P119" s="16">
        <v>160</v>
      </c>
      <c r="Q119" s="16">
        <f t="shared" si="3"/>
        <v>1.8196430261048695</v>
      </c>
      <c r="R119" s="17">
        <v>0.17735577421765347</v>
      </c>
    </row>
    <row r="120" spans="1:18" ht="22.5">
      <c r="A120" s="15"/>
      <c r="B120" s="16"/>
      <c r="C120" s="16"/>
      <c r="D120" s="16"/>
      <c r="E120" s="16"/>
      <c r="F120" s="17"/>
      <c r="G120" s="15"/>
      <c r="H120" s="16"/>
      <c r="I120" s="16"/>
      <c r="J120" s="16"/>
      <c r="K120" s="16"/>
      <c r="L120" s="17"/>
      <c r="M120" s="15" t="s">
        <v>300</v>
      </c>
      <c r="N120" s="16">
        <f t="shared" si="2"/>
        <v>0.9245938236388441</v>
      </c>
      <c r="O120" s="16">
        <v>2</v>
      </c>
      <c r="P120" s="16">
        <v>35</v>
      </c>
      <c r="Q120" s="16">
        <f t="shared" si="3"/>
        <v>1.2508178343698972</v>
      </c>
      <c r="R120" s="17">
        <v>0.26339633290078013</v>
      </c>
    </row>
    <row r="121" spans="1:18" ht="22.5">
      <c r="A121" s="15"/>
      <c r="B121" s="16"/>
      <c r="C121" s="16"/>
      <c r="D121" s="16"/>
      <c r="E121" s="16"/>
      <c r="F121" s="17"/>
      <c r="G121" s="38" t="s">
        <v>121</v>
      </c>
      <c r="H121" s="35">
        <f>(213/8063)*J121</f>
        <v>11.227210715614536</v>
      </c>
      <c r="I121" s="35">
        <v>21</v>
      </c>
      <c r="J121" s="35">
        <v>425</v>
      </c>
      <c r="K121" s="35">
        <f>(I121-H121)^2/H121</f>
        <v>8.506779895399124</v>
      </c>
      <c r="L121" s="36">
        <v>0.0035382564267666394</v>
      </c>
      <c r="M121" s="15" t="s">
        <v>122</v>
      </c>
      <c r="N121" s="16">
        <f t="shared" si="2"/>
        <v>6.28723800074414</v>
      </c>
      <c r="O121" s="16">
        <v>10</v>
      </c>
      <c r="P121" s="16">
        <v>238</v>
      </c>
      <c r="Q121" s="16">
        <f t="shared" si="3"/>
        <v>2.192473334314187</v>
      </c>
      <c r="R121" s="17">
        <v>0.13868645801083446</v>
      </c>
    </row>
    <row r="122" spans="1:18" ht="12.75">
      <c r="A122" s="15"/>
      <c r="B122" s="16"/>
      <c r="C122" s="16"/>
      <c r="D122" s="16"/>
      <c r="E122" s="16"/>
      <c r="F122" s="17"/>
      <c r="G122" s="15"/>
      <c r="H122" s="16"/>
      <c r="I122" s="16"/>
      <c r="J122" s="16"/>
      <c r="K122" s="16"/>
      <c r="L122" s="17"/>
      <c r="M122" s="38" t="s">
        <v>118</v>
      </c>
      <c r="N122" s="35">
        <f t="shared" si="2"/>
        <v>3.4870395634379263</v>
      </c>
      <c r="O122" s="35">
        <v>9</v>
      </c>
      <c r="P122" s="35">
        <v>132</v>
      </c>
      <c r="Q122" s="35">
        <f t="shared" si="3"/>
        <v>8.715912802874545</v>
      </c>
      <c r="R122" s="36">
        <v>0.003154444375326193</v>
      </c>
    </row>
    <row r="123" spans="1:18" ht="22.5">
      <c r="A123" s="15"/>
      <c r="B123" s="16"/>
      <c r="C123" s="16"/>
      <c r="D123" s="16"/>
      <c r="E123" s="16"/>
      <c r="F123" s="17"/>
      <c r="G123" s="15"/>
      <c r="H123" s="16"/>
      <c r="I123" s="16"/>
      <c r="J123" s="16"/>
      <c r="K123" s="16"/>
      <c r="L123" s="17"/>
      <c r="M123" s="15" t="s">
        <v>286</v>
      </c>
      <c r="N123" s="16">
        <f t="shared" si="2"/>
        <v>1.003844722807888</v>
      </c>
      <c r="O123" s="16">
        <v>2</v>
      </c>
      <c r="P123" s="16">
        <v>38</v>
      </c>
      <c r="Q123" s="16">
        <f t="shared" si="3"/>
        <v>0.9885247326917522</v>
      </c>
      <c r="R123" s="17">
        <v>0.3201032101236302</v>
      </c>
    </row>
    <row r="124" spans="1:18" ht="22.5">
      <c r="A124" s="15"/>
      <c r="B124" s="16"/>
      <c r="C124" s="16"/>
      <c r="D124" s="16"/>
      <c r="E124" s="16"/>
      <c r="F124" s="17"/>
      <c r="G124" s="15"/>
      <c r="H124" s="16"/>
      <c r="I124" s="16"/>
      <c r="J124" s="16"/>
      <c r="K124" s="16"/>
      <c r="L124" s="17"/>
      <c r="M124" s="38" t="s">
        <v>123</v>
      </c>
      <c r="N124" s="35">
        <f t="shared" si="2"/>
        <v>3.8832940592831453</v>
      </c>
      <c r="O124" s="35">
        <v>9</v>
      </c>
      <c r="P124" s="35">
        <v>147</v>
      </c>
      <c r="Q124" s="35">
        <f t="shared" si="3"/>
        <v>6.741874111022152</v>
      </c>
      <c r="R124" s="36">
        <v>0.009417564007916601</v>
      </c>
    </row>
    <row r="125" spans="1:18" ht="12.75">
      <c r="A125" s="15"/>
      <c r="B125" s="16"/>
      <c r="C125" s="16"/>
      <c r="D125" s="16"/>
      <c r="E125" s="16"/>
      <c r="F125" s="17"/>
      <c r="G125" s="15" t="s">
        <v>275</v>
      </c>
      <c r="H125" s="16">
        <f>(213/8063)*J125</f>
        <v>1.3736822522634256</v>
      </c>
      <c r="I125" s="16">
        <v>2</v>
      </c>
      <c r="J125" s="16">
        <v>52</v>
      </c>
      <c r="K125" s="16">
        <f>(I125-H125)^2/H125</f>
        <v>0.2855637979477881</v>
      </c>
      <c r="L125" s="17">
        <v>0.593077479549442</v>
      </c>
      <c r="M125" s="15" t="s">
        <v>301</v>
      </c>
      <c r="N125" s="16">
        <f t="shared" si="2"/>
        <v>0.713258092521394</v>
      </c>
      <c r="O125" s="16">
        <v>2</v>
      </c>
      <c r="P125" s="16">
        <v>27</v>
      </c>
      <c r="Q125" s="16">
        <f t="shared" si="3"/>
        <v>2.3213262545801663</v>
      </c>
      <c r="R125" s="17">
        <v>0.12761118188458254</v>
      </c>
    </row>
    <row r="126" spans="1:18" ht="22.5">
      <c r="A126" s="15"/>
      <c r="B126" s="16"/>
      <c r="C126" s="16"/>
      <c r="D126" s="16"/>
      <c r="E126" s="16"/>
      <c r="F126" s="17"/>
      <c r="G126" s="15" t="s">
        <v>127</v>
      </c>
      <c r="H126" s="16">
        <f>(213/8063)*J126</f>
        <v>4.226714622349002</v>
      </c>
      <c r="I126" s="16">
        <v>7</v>
      </c>
      <c r="J126" s="16">
        <v>160</v>
      </c>
      <c r="K126" s="16">
        <f>(I126-H126)^2/H126</f>
        <v>1.8196430261048695</v>
      </c>
      <c r="L126" s="17">
        <v>0.17735577421765347</v>
      </c>
      <c r="M126" s="15" t="s">
        <v>128</v>
      </c>
      <c r="N126" s="16">
        <f t="shared" si="2"/>
        <v>4.147463723179958</v>
      </c>
      <c r="O126" s="16">
        <v>7</v>
      </c>
      <c r="P126" s="16">
        <v>157</v>
      </c>
      <c r="Q126" s="16">
        <f t="shared" si="3"/>
        <v>1.961913051848359</v>
      </c>
      <c r="R126" s="17">
        <v>0.16130886870748362</v>
      </c>
    </row>
    <row r="127" spans="1:18" ht="12.75">
      <c r="A127" s="15"/>
      <c r="B127" s="16"/>
      <c r="C127" s="16"/>
      <c r="D127" s="16"/>
      <c r="E127" s="16"/>
      <c r="F127" s="17"/>
      <c r="G127" s="15"/>
      <c r="H127" s="16"/>
      <c r="I127" s="16"/>
      <c r="J127" s="16"/>
      <c r="K127" s="16"/>
      <c r="L127" s="17"/>
      <c r="M127" s="15" t="s">
        <v>120</v>
      </c>
      <c r="N127" s="16">
        <f t="shared" si="2"/>
        <v>4.226714622349002</v>
      </c>
      <c r="O127" s="16">
        <v>7</v>
      </c>
      <c r="P127" s="16">
        <v>160</v>
      </c>
      <c r="Q127" s="16">
        <f t="shared" si="3"/>
        <v>1.8196430261048695</v>
      </c>
      <c r="R127" s="17">
        <v>0.17735577421765347</v>
      </c>
    </row>
    <row r="128" spans="1:18" ht="12.75">
      <c r="A128" s="15"/>
      <c r="B128" s="16"/>
      <c r="C128" s="16"/>
      <c r="D128" s="16"/>
      <c r="E128" s="16"/>
      <c r="F128" s="17"/>
      <c r="G128" s="38" t="s">
        <v>134</v>
      </c>
      <c r="H128" s="35">
        <f>(213/8063)*J128</f>
        <v>12.495225102319235</v>
      </c>
      <c r="I128" s="35">
        <v>25</v>
      </c>
      <c r="J128" s="35">
        <v>473</v>
      </c>
      <c r="K128" s="35">
        <f>(I128-H128)^2/H128</f>
        <v>12.514331991717643</v>
      </c>
      <c r="L128" s="36">
        <v>0.00040384215189737116</v>
      </c>
      <c r="M128" s="38" t="s">
        <v>135</v>
      </c>
      <c r="N128" s="35">
        <f t="shared" si="2"/>
        <v>7.34391665633139</v>
      </c>
      <c r="O128" s="35">
        <v>18</v>
      </c>
      <c r="P128" s="35">
        <v>278</v>
      </c>
      <c r="Q128" s="35">
        <f t="shared" si="3"/>
        <v>15.46206439166425</v>
      </c>
      <c r="R128" s="36">
        <v>8.417788891301736E-05</v>
      </c>
    </row>
    <row r="129" spans="1:18" ht="12.75">
      <c r="A129" s="15"/>
      <c r="B129" s="16"/>
      <c r="C129" s="16"/>
      <c r="D129" s="16"/>
      <c r="E129" s="16"/>
      <c r="F129" s="17"/>
      <c r="G129" s="15"/>
      <c r="H129" s="16"/>
      <c r="I129" s="16"/>
      <c r="J129" s="16"/>
      <c r="K129" s="16"/>
      <c r="L129" s="17"/>
      <c r="M129" s="38" t="s">
        <v>137</v>
      </c>
      <c r="N129" s="35">
        <f t="shared" si="2"/>
        <v>1.3736822522634256</v>
      </c>
      <c r="O129" s="35">
        <v>4</v>
      </c>
      <c r="P129" s="35">
        <v>52</v>
      </c>
      <c r="Q129" s="35">
        <f t="shared" si="3"/>
        <v>5.021208435000875</v>
      </c>
      <c r="R129" s="36">
        <v>0.025038688884591154</v>
      </c>
    </row>
    <row r="130" spans="1:18" ht="12.75">
      <c r="A130" s="15"/>
      <c r="B130" s="16"/>
      <c r="C130" s="16"/>
      <c r="D130" s="16"/>
      <c r="E130" s="16"/>
      <c r="F130" s="17"/>
      <c r="G130" s="15"/>
      <c r="H130" s="16"/>
      <c r="I130" s="16"/>
      <c r="J130" s="16"/>
      <c r="K130" s="16"/>
      <c r="L130" s="17"/>
      <c r="M130" s="15" t="s">
        <v>136</v>
      </c>
      <c r="N130" s="16">
        <f t="shared" si="2"/>
        <v>6.313654967133821</v>
      </c>
      <c r="O130" s="16">
        <v>11</v>
      </c>
      <c r="P130" s="16">
        <v>239</v>
      </c>
      <c r="Q130" s="16">
        <f t="shared" si="3"/>
        <v>3.478465307558518</v>
      </c>
      <c r="R130" s="17">
        <v>0.0621723743926097</v>
      </c>
    </row>
    <row r="131" spans="1:18" ht="12.75">
      <c r="A131" s="15"/>
      <c r="B131" s="16"/>
      <c r="C131" s="16"/>
      <c r="D131" s="16"/>
      <c r="E131" s="16"/>
      <c r="F131" s="17"/>
      <c r="G131" s="15"/>
      <c r="H131" s="16"/>
      <c r="I131" s="16"/>
      <c r="J131" s="16"/>
      <c r="K131" s="16"/>
      <c r="L131" s="17"/>
      <c r="M131" s="38" t="s">
        <v>173</v>
      </c>
      <c r="N131" s="35">
        <f t="shared" si="2"/>
        <v>0.4755053950142627</v>
      </c>
      <c r="O131" s="35">
        <v>2</v>
      </c>
      <c r="P131" s="35">
        <v>18</v>
      </c>
      <c r="Q131" s="35">
        <f t="shared" si="3"/>
        <v>4.887607638102421</v>
      </c>
      <c r="R131" s="36">
        <v>0.027050144266538623</v>
      </c>
    </row>
    <row r="132" spans="1:18" ht="22.5">
      <c r="A132" s="15"/>
      <c r="B132" s="16"/>
      <c r="C132" s="16"/>
      <c r="D132" s="16"/>
      <c r="E132" s="16"/>
      <c r="F132" s="17"/>
      <c r="G132" s="38" t="s">
        <v>181</v>
      </c>
      <c r="H132" s="35">
        <f>(213/8063)*J132</f>
        <v>1.8756046136673694</v>
      </c>
      <c r="I132" s="35">
        <v>5</v>
      </c>
      <c r="J132" s="35">
        <v>71</v>
      </c>
      <c r="K132" s="35">
        <f>(I132-H132)^2/H132</f>
        <v>5.204639857997199</v>
      </c>
      <c r="L132" s="36">
        <v>0.022526681168926865</v>
      </c>
      <c r="M132" s="38" t="s">
        <v>182</v>
      </c>
      <c r="N132" s="35">
        <f t="shared" si="2"/>
        <v>0.8717598908594816</v>
      </c>
      <c r="O132" s="35">
        <v>3</v>
      </c>
      <c r="P132" s="35">
        <v>33</v>
      </c>
      <c r="Q132" s="35">
        <f t="shared" si="3"/>
        <v>5.195703552831312</v>
      </c>
      <c r="R132" s="36">
        <v>0.02264278774252204</v>
      </c>
    </row>
    <row r="133" spans="1:18" ht="12.75">
      <c r="A133" s="15"/>
      <c r="B133" s="16"/>
      <c r="C133" s="16"/>
      <c r="D133" s="16"/>
      <c r="E133" s="16"/>
      <c r="F133" s="17"/>
      <c r="G133" s="15" t="s">
        <v>124</v>
      </c>
      <c r="H133" s="16">
        <f aca="true" t="shared" si="4" ref="H133:H160">(213/8063)*J133</f>
        <v>3.856877092893464</v>
      </c>
      <c r="I133" s="16">
        <v>7</v>
      </c>
      <c r="J133" s="16">
        <v>146</v>
      </c>
      <c r="K133" s="16">
        <f aca="true" t="shared" si="5" ref="K133:K160">(I133-H133)^2/H133</f>
        <v>2.561456165502635</v>
      </c>
      <c r="L133" s="17">
        <v>0.10949768501674306</v>
      </c>
      <c r="M133" s="38" t="s">
        <v>126</v>
      </c>
      <c r="N133" s="35">
        <f aca="true" t="shared" si="6" ref="N133:N161">(213/8063)*P133</f>
        <v>0.9245938236388441</v>
      </c>
      <c r="O133" s="35">
        <v>4</v>
      </c>
      <c r="P133" s="35">
        <v>35</v>
      </c>
      <c r="Q133" s="35">
        <f aca="true" t="shared" si="7" ref="Q133:Q161">(O133-N133)^2/N133</f>
        <v>10.229489866563055</v>
      </c>
      <c r="R133" s="36">
        <v>0.001382128840236918</v>
      </c>
    </row>
    <row r="134" spans="1:18" ht="12.75">
      <c r="A134" s="15"/>
      <c r="B134" s="16"/>
      <c r="C134" s="16"/>
      <c r="D134" s="16"/>
      <c r="E134" s="16"/>
      <c r="F134" s="17"/>
      <c r="G134" s="15"/>
      <c r="H134" s="16"/>
      <c r="I134" s="16"/>
      <c r="J134" s="16"/>
      <c r="K134" s="16"/>
      <c r="L134" s="17"/>
      <c r="M134" s="15" t="s">
        <v>125</v>
      </c>
      <c r="N134" s="16">
        <f t="shared" si="6"/>
        <v>3.1172020339823887</v>
      </c>
      <c r="O134" s="16">
        <v>5</v>
      </c>
      <c r="P134" s="16">
        <v>118</v>
      </c>
      <c r="Q134" s="16">
        <f t="shared" si="7"/>
        <v>1.137214765740167</v>
      </c>
      <c r="R134" s="17">
        <v>0.286241631644514</v>
      </c>
    </row>
    <row r="135" spans="1:18" ht="12.75">
      <c r="A135" s="15"/>
      <c r="B135" s="16"/>
      <c r="C135" s="16"/>
      <c r="D135" s="16"/>
      <c r="E135" s="16"/>
      <c r="F135" s="17"/>
      <c r="G135" s="15" t="s">
        <v>184</v>
      </c>
      <c r="H135" s="16">
        <f t="shared" si="4"/>
        <v>2.5624457397990823</v>
      </c>
      <c r="I135" s="16">
        <v>2</v>
      </c>
      <c r="J135" s="16">
        <v>97</v>
      </c>
      <c r="K135" s="16">
        <f t="shared" si="5"/>
        <v>0.12345440346492612</v>
      </c>
      <c r="L135" s="17">
        <v>0.7253176963671766</v>
      </c>
      <c r="M135" s="15" t="s">
        <v>169</v>
      </c>
      <c r="N135" s="16"/>
      <c r="O135" s="16"/>
      <c r="P135" s="16"/>
      <c r="Q135" s="16"/>
      <c r="R135" s="17"/>
    </row>
    <row r="136" spans="1:18" ht="22.5">
      <c r="A136" s="15"/>
      <c r="B136" s="16"/>
      <c r="C136" s="16"/>
      <c r="D136" s="16"/>
      <c r="E136" s="16"/>
      <c r="F136" s="17"/>
      <c r="G136" s="15" t="s">
        <v>138</v>
      </c>
      <c r="H136" s="16">
        <f t="shared" si="4"/>
        <v>1.1095125883666128</v>
      </c>
      <c r="I136" s="16">
        <v>2</v>
      </c>
      <c r="J136" s="16">
        <v>42</v>
      </c>
      <c r="K136" s="16">
        <f t="shared" si="5"/>
        <v>0.7146992639758241</v>
      </c>
      <c r="L136" s="17">
        <v>0.3978881703912801</v>
      </c>
      <c r="M136" s="15" t="s">
        <v>169</v>
      </c>
      <c r="N136" s="16"/>
      <c r="O136" s="16"/>
      <c r="P136" s="16"/>
      <c r="Q136" s="16"/>
      <c r="R136" s="17"/>
    </row>
    <row r="137" spans="1:18" ht="22.5">
      <c r="A137" s="15"/>
      <c r="B137" s="16"/>
      <c r="C137" s="16"/>
      <c r="D137" s="16"/>
      <c r="E137" s="16"/>
      <c r="F137" s="17"/>
      <c r="G137" s="15" t="s">
        <v>129</v>
      </c>
      <c r="H137" s="16">
        <f t="shared" si="4"/>
        <v>8.374178345528959</v>
      </c>
      <c r="I137" s="16">
        <v>12</v>
      </c>
      <c r="J137" s="16">
        <v>317</v>
      </c>
      <c r="K137" s="16">
        <f t="shared" si="5"/>
        <v>1.5698952336082241</v>
      </c>
      <c r="L137" s="17">
        <v>0.21022222892355924</v>
      </c>
      <c r="M137" s="15" t="s">
        <v>130</v>
      </c>
      <c r="N137" s="16">
        <f t="shared" si="6"/>
        <v>4.200297655959321</v>
      </c>
      <c r="O137" s="16">
        <v>5</v>
      </c>
      <c r="P137" s="16">
        <v>159</v>
      </c>
      <c r="Q137" s="16">
        <f t="shared" si="7"/>
        <v>0.1522567902198098</v>
      </c>
      <c r="R137" s="17">
        <v>0.6963879510290885</v>
      </c>
    </row>
    <row r="138" spans="1:18" ht="12.75">
      <c r="A138" s="15"/>
      <c r="B138" s="16"/>
      <c r="C138" s="16"/>
      <c r="D138" s="16"/>
      <c r="E138" s="16"/>
      <c r="F138" s="17"/>
      <c r="G138" s="15"/>
      <c r="H138" s="16"/>
      <c r="I138" s="16"/>
      <c r="J138" s="16"/>
      <c r="K138" s="16"/>
      <c r="L138" s="17"/>
      <c r="M138" s="15" t="s">
        <v>131</v>
      </c>
      <c r="N138" s="16">
        <f t="shared" si="6"/>
        <v>5.256976311546571</v>
      </c>
      <c r="O138" s="16">
        <v>6</v>
      </c>
      <c r="P138" s="16">
        <v>199</v>
      </c>
      <c r="Q138" s="16">
        <f t="shared" si="7"/>
        <v>0.10501934360828784</v>
      </c>
      <c r="R138" s="17">
        <v>0.7458873994113961</v>
      </c>
    </row>
    <row r="139" spans="1:18" ht="22.5">
      <c r="A139" s="15"/>
      <c r="B139" s="16"/>
      <c r="C139" s="16"/>
      <c r="D139" s="16"/>
      <c r="E139" s="16"/>
      <c r="F139" s="17"/>
      <c r="G139" s="15"/>
      <c r="H139" s="16"/>
      <c r="I139" s="16"/>
      <c r="J139" s="16"/>
      <c r="K139" s="16"/>
      <c r="L139" s="17"/>
      <c r="M139" s="15" t="s">
        <v>132</v>
      </c>
      <c r="N139" s="16">
        <f t="shared" si="6"/>
        <v>2.5624457397990823</v>
      </c>
      <c r="O139" s="16">
        <v>2</v>
      </c>
      <c r="P139" s="16">
        <v>97</v>
      </c>
      <c r="Q139" s="16">
        <f t="shared" si="7"/>
        <v>0.12345440346492612</v>
      </c>
      <c r="R139" s="17">
        <v>0.7253176963671766</v>
      </c>
    </row>
    <row r="140" spans="1:18" ht="23.25" thickBot="1">
      <c r="A140" s="19"/>
      <c r="B140" s="20"/>
      <c r="C140" s="20"/>
      <c r="D140" s="20"/>
      <c r="E140" s="20"/>
      <c r="F140" s="21"/>
      <c r="G140" s="19"/>
      <c r="H140" s="20"/>
      <c r="I140" s="20"/>
      <c r="J140" s="20"/>
      <c r="K140" s="20"/>
      <c r="L140" s="21"/>
      <c r="M140" s="48" t="s">
        <v>123</v>
      </c>
      <c r="N140" s="23">
        <f t="shared" si="6"/>
        <v>3.8832940592831453</v>
      </c>
      <c r="O140" s="23">
        <v>9</v>
      </c>
      <c r="P140" s="23">
        <v>147</v>
      </c>
      <c r="Q140" s="23">
        <f t="shared" si="7"/>
        <v>6.741874111022152</v>
      </c>
      <c r="R140" s="24">
        <v>0.009417564007916601</v>
      </c>
    </row>
    <row r="141" spans="1:18" ht="12.75">
      <c r="A141" s="11" t="s">
        <v>185</v>
      </c>
      <c r="B141" s="12">
        <f>(213/8063)*D141</f>
        <v>2.8001984373062134</v>
      </c>
      <c r="C141" s="12">
        <v>4</v>
      </c>
      <c r="D141" s="12">
        <v>106</v>
      </c>
      <c r="E141" s="12">
        <f>(C141-B141)^2/B141</f>
        <v>0.5140792061962837</v>
      </c>
      <c r="F141" s="13">
        <v>0.4733783109175601</v>
      </c>
      <c r="G141" s="11" t="s">
        <v>302</v>
      </c>
      <c r="H141" s="12">
        <f t="shared" si="4"/>
        <v>0.713258092521394</v>
      </c>
      <c r="I141" s="12">
        <v>2</v>
      </c>
      <c r="J141" s="12">
        <v>27</v>
      </c>
      <c r="K141" s="12">
        <f t="shared" si="5"/>
        <v>2.3213262545801663</v>
      </c>
      <c r="L141" s="13">
        <v>0.12761118188458254</v>
      </c>
      <c r="M141" s="11" t="s">
        <v>298</v>
      </c>
      <c r="N141" s="12">
        <f t="shared" si="6"/>
        <v>0.713258092521394</v>
      </c>
      <c r="O141" s="12">
        <v>2</v>
      </c>
      <c r="P141" s="12">
        <v>27</v>
      </c>
      <c r="Q141" s="12">
        <f t="shared" si="7"/>
        <v>2.3213262545801663</v>
      </c>
      <c r="R141" s="13">
        <v>0.12761118188458254</v>
      </c>
    </row>
    <row r="142" spans="1:18" ht="12.75">
      <c r="A142" s="15"/>
      <c r="B142" s="16"/>
      <c r="C142" s="16"/>
      <c r="D142" s="16"/>
      <c r="E142" s="16"/>
      <c r="F142" s="17"/>
      <c r="G142" s="15" t="s">
        <v>297</v>
      </c>
      <c r="H142" s="16">
        <f t="shared" si="4"/>
        <v>1.8491876472776883</v>
      </c>
      <c r="I142" s="16">
        <v>2</v>
      </c>
      <c r="J142" s="16">
        <v>70</v>
      </c>
      <c r="K142" s="16">
        <f t="shared" si="5"/>
        <v>0.01229965264321469</v>
      </c>
      <c r="L142" s="17">
        <v>0.9116926317094791</v>
      </c>
      <c r="M142" s="15" t="s">
        <v>298</v>
      </c>
      <c r="N142" s="16">
        <f t="shared" si="6"/>
        <v>0.713258092521394</v>
      </c>
      <c r="O142" s="16">
        <v>2</v>
      </c>
      <c r="P142" s="16">
        <v>27</v>
      </c>
      <c r="Q142" s="16">
        <f t="shared" si="7"/>
        <v>2.3213262545801663</v>
      </c>
      <c r="R142" s="17">
        <v>0.12761118188458254</v>
      </c>
    </row>
    <row r="143" spans="1:18" ht="13.5" thickBot="1">
      <c r="A143" s="19"/>
      <c r="B143" s="20"/>
      <c r="C143" s="20"/>
      <c r="D143" s="20"/>
      <c r="E143" s="20"/>
      <c r="F143" s="21"/>
      <c r="G143" s="19" t="s">
        <v>275</v>
      </c>
      <c r="H143" s="20">
        <f t="shared" si="4"/>
        <v>1.3736822522634256</v>
      </c>
      <c r="I143" s="20">
        <v>2</v>
      </c>
      <c r="J143" s="20">
        <v>52</v>
      </c>
      <c r="K143" s="20">
        <f t="shared" si="5"/>
        <v>0.2855637979477881</v>
      </c>
      <c r="L143" s="21">
        <v>0.593077479549442</v>
      </c>
      <c r="M143" s="19" t="s">
        <v>301</v>
      </c>
      <c r="N143" s="20">
        <f t="shared" si="6"/>
        <v>0.713258092521394</v>
      </c>
      <c r="O143" s="20">
        <v>2</v>
      </c>
      <c r="P143" s="20">
        <v>27</v>
      </c>
      <c r="Q143" s="20">
        <f t="shared" si="7"/>
        <v>2.3213262545801663</v>
      </c>
      <c r="R143" s="21">
        <v>0.12761118188458254</v>
      </c>
    </row>
    <row r="144" spans="1:18" ht="23.25" thickBot="1">
      <c r="A144" s="40" t="s">
        <v>139</v>
      </c>
      <c r="B144" s="41">
        <f>(213/8063)*D144</f>
        <v>1.1095125883666128</v>
      </c>
      <c r="C144" s="41">
        <v>2</v>
      </c>
      <c r="D144" s="41">
        <v>42</v>
      </c>
      <c r="E144" s="41">
        <f>(C144-B144)^2/B144</f>
        <v>0.7146992639758241</v>
      </c>
      <c r="F144" s="42">
        <v>0.3978881703912801</v>
      </c>
      <c r="G144" s="40" t="s">
        <v>138</v>
      </c>
      <c r="H144" s="41">
        <f t="shared" si="4"/>
        <v>1.1095125883666128</v>
      </c>
      <c r="I144" s="41">
        <v>2</v>
      </c>
      <c r="J144" s="41">
        <v>42</v>
      </c>
      <c r="K144" s="41">
        <f t="shared" si="5"/>
        <v>0.7146992639758241</v>
      </c>
      <c r="L144" s="42">
        <v>0.3978881703912801</v>
      </c>
      <c r="M144" s="40" t="s">
        <v>169</v>
      </c>
      <c r="N144" s="41"/>
      <c r="O144" s="41"/>
      <c r="P144" s="41"/>
      <c r="Q144" s="41"/>
      <c r="R144" s="42"/>
    </row>
    <row r="145" spans="1:18" ht="12.75">
      <c r="A145" s="11" t="s">
        <v>140</v>
      </c>
      <c r="B145" s="12">
        <f>(213/8063)*D145</f>
        <v>17.038943321344412</v>
      </c>
      <c r="C145" s="12">
        <v>15</v>
      </c>
      <c r="D145" s="12">
        <v>645</v>
      </c>
      <c r="E145" s="12">
        <f>(C145-B145)^2/B145</f>
        <v>0.2439875401455918</v>
      </c>
      <c r="F145" s="13">
        <v>0.6213408213774998</v>
      </c>
      <c r="G145" s="11" t="s">
        <v>141</v>
      </c>
      <c r="H145" s="12">
        <f t="shared" si="4"/>
        <v>1.928438546446732</v>
      </c>
      <c r="I145" s="12">
        <v>2</v>
      </c>
      <c r="J145" s="12">
        <v>73</v>
      </c>
      <c r="K145" s="12">
        <f t="shared" si="5"/>
        <v>0.002655537893127254</v>
      </c>
      <c r="L145" s="13">
        <v>0.9589016731726091</v>
      </c>
      <c r="M145" s="11" t="s">
        <v>142</v>
      </c>
      <c r="N145" s="12">
        <f t="shared" si="6"/>
        <v>1.8491876472776883</v>
      </c>
      <c r="O145" s="12">
        <v>2</v>
      </c>
      <c r="P145" s="12">
        <v>70</v>
      </c>
      <c r="Q145" s="12">
        <f t="shared" si="7"/>
        <v>0.01229965264321469</v>
      </c>
      <c r="R145" s="13">
        <v>0.9116926317094791</v>
      </c>
    </row>
    <row r="146" spans="1:18" ht="13.5" thickBot="1">
      <c r="A146" s="19"/>
      <c r="B146" s="20"/>
      <c r="C146" s="20"/>
      <c r="D146" s="20"/>
      <c r="E146" s="20"/>
      <c r="F146" s="21"/>
      <c r="G146" s="19" t="s">
        <v>143</v>
      </c>
      <c r="H146" s="20">
        <f t="shared" si="4"/>
        <v>15.506759270742899</v>
      </c>
      <c r="I146" s="20">
        <v>14</v>
      </c>
      <c r="J146" s="20">
        <v>587</v>
      </c>
      <c r="K146" s="20">
        <f t="shared" si="5"/>
        <v>0.1464086376998942</v>
      </c>
      <c r="L146" s="21">
        <v>0.7019912925874101</v>
      </c>
      <c r="M146" s="19" t="s">
        <v>144</v>
      </c>
      <c r="N146" s="20">
        <f t="shared" si="6"/>
        <v>15.269006573235767</v>
      </c>
      <c r="O146" s="20">
        <v>14</v>
      </c>
      <c r="P146" s="20">
        <v>578</v>
      </c>
      <c r="Q146" s="20">
        <f t="shared" si="7"/>
        <v>0.105467089505242</v>
      </c>
      <c r="R146" s="21">
        <v>0.745365013190769</v>
      </c>
    </row>
    <row r="147" spans="1:18" ht="22.5">
      <c r="A147" s="11" t="s">
        <v>10</v>
      </c>
      <c r="B147" s="12">
        <f>(213/8063)*D147</f>
        <v>30.19459258340568</v>
      </c>
      <c r="C147" s="12">
        <v>28</v>
      </c>
      <c r="D147" s="12">
        <v>1143</v>
      </c>
      <c r="E147" s="12">
        <f>(C147-B147)^2/B147</f>
        <v>0.15950659356755548</v>
      </c>
      <c r="F147" s="13">
        <v>0.6896111903748285</v>
      </c>
      <c r="G147" s="11" t="s">
        <v>11</v>
      </c>
      <c r="H147" s="12">
        <f t="shared" si="4"/>
        <v>10.06486419446856</v>
      </c>
      <c r="I147" s="12">
        <v>9</v>
      </c>
      <c r="J147" s="12">
        <v>381</v>
      </c>
      <c r="K147" s="12">
        <f t="shared" si="5"/>
        <v>0.11266279710801895</v>
      </c>
      <c r="L147" s="13">
        <v>0.7371327086715093</v>
      </c>
      <c r="M147" s="11" t="s">
        <v>12</v>
      </c>
      <c r="N147" s="12">
        <f t="shared" si="6"/>
        <v>6.762743395758402</v>
      </c>
      <c r="O147" s="12">
        <v>8</v>
      </c>
      <c r="P147" s="12">
        <v>256</v>
      </c>
      <c r="Q147" s="12">
        <f t="shared" si="7"/>
        <v>0.22635841923258104</v>
      </c>
      <c r="R147" s="13">
        <v>0.6342372518627413</v>
      </c>
    </row>
    <row r="148" spans="1:18" ht="22.5">
      <c r="A148" s="15"/>
      <c r="B148" s="16"/>
      <c r="C148" s="16"/>
      <c r="D148" s="16"/>
      <c r="E148" s="16"/>
      <c r="F148" s="17"/>
      <c r="G148" s="15" t="s">
        <v>20</v>
      </c>
      <c r="H148" s="16">
        <f t="shared" si="4"/>
        <v>3.9097110256728262</v>
      </c>
      <c r="I148" s="16">
        <v>4</v>
      </c>
      <c r="J148" s="16">
        <v>148</v>
      </c>
      <c r="K148" s="16">
        <f t="shared" si="5"/>
        <v>0.0020850898778766234</v>
      </c>
      <c r="L148" s="17">
        <v>0.9635790255427766</v>
      </c>
      <c r="M148" s="15" t="s">
        <v>21</v>
      </c>
      <c r="N148" s="16">
        <f t="shared" si="6"/>
        <v>3.328537765099839</v>
      </c>
      <c r="O148" s="16">
        <v>2</v>
      </c>
      <c r="P148" s="16">
        <v>126</v>
      </c>
      <c r="Q148" s="16">
        <f t="shared" si="7"/>
        <v>0.5302666569695758</v>
      </c>
      <c r="R148" s="17">
        <v>0.46649477293002617</v>
      </c>
    </row>
    <row r="149" spans="1:18" ht="22.5">
      <c r="A149" s="15"/>
      <c r="B149" s="16"/>
      <c r="C149" s="16"/>
      <c r="D149" s="16"/>
      <c r="E149" s="16"/>
      <c r="F149" s="17"/>
      <c r="G149" s="15"/>
      <c r="H149" s="16"/>
      <c r="I149" s="16"/>
      <c r="J149" s="16"/>
      <c r="K149" s="16"/>
      <c r="L149" s="17"/>
      <c r="M149" s="15" t="s">
        <v>277</v>
      </c>
      <c r="N149" s="16">
        <f t="shared" si="6"/>
        <v>0.607590226962669</v>
      </c>
      <c r="O149" s="16">
        <v>2</v>
      </c>
      <c r="P149" s="16">
        <v>23</v>
      </c>
      <c r="Q149" s="16">
        <f t="shared" si="7"/>
        <v>3.1909745911186196</v>
      </c>
      <c r="R149" s="17">
        <v>0.07404585481526793</v>
      </c>
    </row>
    <row r="150" spans="1:18" ht="22.5">
      <c r="A150" s="15"/>
      <c r="B150" s="16"/>
      <c r="C150" s="16"/>
      <c r="D150" s="16"/>
      <c r="E150" s="16"/>
      <c r="F150" s="17"/>
      <c r="G150" s="15" t="s">
        <v>22</v>
      </c>
      <c r="H150" s="16">
        <f t="shared" si="4"/>
        <v>9.483690933895572</v>
      </c>
      <c r="I150" s="16">
        <v>9</v>
      </c>
      <c r="J150" s="16">
        <v>359</v>
      </c>
      <c r="K150" s="16">
        <f t="shared" si="5"/>
        <v>0.024669395192602396</v>
      </c>
      <c r="L150" s="17">
        <v>0.8751936693558596</v>
      </c>
      <c r="M150" s="38" t="s">
        <v>171</v>
      </c>
      <c r="N150" s="35">
        <f t="shared" si="6"/>
        <v>0.501922361403944</v>
      </c>
      <c r="O150" s="35">
        <v>2</v>
      </c>
      <c r="P150" s="35">
        <v>19</v>
      </c>
      <c r="Q150" s="35">
        <f t="shared" si="7"/>
        <v>4.4712823811716715</v>
      </c>
      <c r="R150" s="36">
        <v>0.03446911220928617</v>
      </c>
    </row>
    <row r="151" spans="1:18" ht="22.5">
      <c r="A151" s="15"/>
      <c r="B151" s="16"/>
      <c r="C151" s="16"/>
      <c r="D151" s="16"/>
      <c r="E151" s="16"/>
      <c r="F151" s="17"/>
      <c r="G151" s="15"/>
      <c r="H151" s="16"/>
      <c r="I151" s="16"/>
      <c r="J151" s="16"/>
      <c r="K151" s="16"/>
      <c r="L151" s="17"/>
      <c r="M151" s="15" t="s">
        <v>21</v>
      </c>
      <c r="N151" s="16">
        <f t="shared" si="6"/>
        <v>3.328537765099839</v>
      </c>
      <c r="O151" s="16">
        <v>2</v>
      </c>
      <c r="P151" s="16">
        <v>126</v>
      </c>
      <c r="Q151" s="16">
        <f t="shared" si="7"/>
        <v>0.5302666569695758</v>
      </c>
      <c r="R151" s="17">
        <v>0.46649477293002617</v>
      </c>
    </row>
    <row r="152" spans="1:18" ht="22.5">
      <c r="A152" s="15"/>
      <c r="B152" s="16"/>
      <c r="C152" s="16"/>
      <c r="D152" s="16"/>
      <c r="E152" s="16"/>
      <c r="F152" s="17"/>
      <c r="G152" s="15"/>
      <c r="H152" s="16"/>
      <c r="I152" s="16"/>
      <c r="J152" s="16"/>
      <c r="K152" s="16"/>
      <c r="L152" s="17"/>
      <c r="M152" s="15" t="s">
        <v>23</v>
      </c>
      <c r="N152" s="16">
        <f t="shared" si="6"/>
        <v>2.879449336475257</v>
      </c>
      <c r="O152" s="16">
        <v>4</v>
      </c>
      <c r="P152" s="16">
        <v>109</v>
      </c>
      <c r="Q152" s="16">
        <f t="shared" si="7"/>
        <v>0.43606733190963753</v>
      </c>
      <c r="R152" s="17">
        <v>0.50902671992614</v>
      </c>
    </row>
    <row r="153" spans="1:18" ht="22.5">
      <c r="A153" s="15"/>
      <c r="B153" s="16"/>
      <c r="C153" s="16"/>
      <c r="D153" s="16"/>
      <c r="E153" s="16"/>
      <c r="F153" s="17"/>
      <c r="G153" s="15" t="s">
        <v>17</v>
      </c>
      <c r="H153" s="16">
        <f t="shared" si="4"/>
        <v>6.419322832692546</v>
      </c>
      <c r="I153" s="16">
        <v>5</v>
      </c>
      <c r="J153" s="16">
        <v>243</v>
      </c>
      <c r="K153" s="16">
        <f t="shared" si="5"/>
        <v>0.3138146119000271</v>
      </c>
      <c r="L153" s="17">
        <v>0.575348766135921</v>
      </c>
      <c r="M153" s="15" t="s">
        <v>19</v>
      </c>
      <c r="N153" s="16">
        <f t="shared" si="6"/>
        <v>3.6983752945553765</v>
      </c>
      <c r="O153" s="16">
        <v>5</v>
      </c>
      <c r="P153" s="16">
        <v>140</v>
      </c>
      <c r="Q153" s="16">
        <f t="shared" si="7"/>
        <v>0.4581003113226466</v>
      </c>
      <c r="R153" s="17">
        <v>0.4985131361081877</v>
      </c>
    </row>
    <row r="154" spans="1:18" ht="22.5">
      <c r="A154" s="15"/>
      <c r="B154" s="16"/>
      <c r="C154" s="16"/>
      <c r="D154" s="16"/>
      <c r="E154" s="16"/>
      <c r="F154" s="17"/>
      <c r="G154" s="15" t="s">
        <v>24</v>
      </c>
      <c r="H154" s="16">
        <f t="shared" si="4"/>
        <v>14.555748480714374</v>
      </c>
      <c r="I154" s="16">
        <v>20</v>
      </c>
      <c r="J154" s="16">
        <v>551</v>
      </c>
      <c r="K154" s="16">
        <f t="shared" si="5"/>
        <v>2.036300273016889</v>
      </c>
      <c r="L154" s="17">
        <v>0.15358279596293234</v>
      </c>
      <c r="M154" s="15" t="s">
        <v>19</v>
      </c>
      <c r="N154" s="16">
        <f t="shared" si="6"/>
        <v>3.6983752945553765</v>
      </c>
      <c r="O154" s="16">
        <v>5</v>
      </c>
      <c r="P154" s="16">
        <v>140</v>
      </c>
      <c r="Q154" s="16">
        <f t="shared" si="7"/>
        <v>0.4581003113226466</v>
      </c>
      <c r="R154" s="17">
        <v>0.4985131361081877</v>
      </c>
    </row>
    <row r="155" spans="1:18" ht="12.75">
      <c r="A155" s="15"/>
      <c r="B155" s="16"/>
      <c r="C155" s="16"/>
      <c r="D155" s="16"/>
      <c r="E155" s="16"/>
      <c r="F155" s="17"/>
      <c r="G155" s="15"/>
      <c r="H155" s="16"/>
      <c r="I155" s="16"/>
      <c r="J155" s="16"/>
      <c r="K155" s="16"/>
      <c r="L155" s="17"/>
      <c r="M155" s="15" t="s">
        <v>25</v>
      </c>
      <c r="N155" s="16">
        <f t="shared" si="6"/>
        <v>14.2387448840382</v>
      </c>
      <c r="O155" s="16">
        <v>20</v>
      </c>
      <c r="P155" s="16">
        <v>539</v>
      </c>
      <c r="Q155" s="16">
        <f t="shared" si="7"/>
        <v>2.331108590083997</v>
      </c>
      <c r="R155" s="17">
        <v>0.12681153767812348</v>
      </c>
    </row>
    <row r="156" spans="1:18" ht="23.25" thickBot="1">
      <c r="A156" s="19"/>
      <c r="B156" s="20"/>
      <c r="C156" s="20"/>
      <c r="D156" s="20"/>
      <c r="E156" s="20"/>
      <c r="F156" s="21"/>
      <c r="G156" s="19" t="s">
        <v>26</v>
      </c>
      <c r="H156" s="20">
        <f t="shared" si="4"/>
        <v>7.608086320228203</v>
      </c>
      <c r="I156" s="20">
        <v>3</v>
      </c>
      <c r="J156" s="20">
        <v>288</v>
      </c>
      <c r="K156" s="20">
        <f t="shared" si="5"/>
        <v>2.7910381981624757</v>
      </c>
      <c r="L156" s="21">
        <v>0.09479279551205622</v>
      </c>
      <c r="M156" s="19" t="s">
        <v>27</v>
      </c>
      <c r="N156" s="20">
        <f t="shared" si="6"/>
        <v>2.2718591095125884</v>
      </c>
      <c r="O156" s="20">
        <v>2</v>
      </c>
      <c r="P156" s="20">
        <v>86</v>
      </c>
      <c r="Q156" s="20">
        <f t="shared" si="7"/>
        <v>0.03253167201941227</v>
      </c>
      <c r="R156" s="21">
        <v>0.856865727636529</v>
      </c>
    </row>
    <row r="157" spans="1:18" ht="12.75">
      <c r="A157" s="44" t="s">
        <v>145</v>
      </c>
      <c r="B157" s="29">
        <f>(213/8063)*D157</f>
        <v>14.846335111000867</v>
      </c>
      <c r="C157" s="29">
        <v>26</v>
      </c>
      <c r="D157" s="29">
        <v>562</v>
      </c>
      <c r="E157" s="29">
        <f>(C157-B157)^2/B157</f>
        <v>8.379457928570583</v>
      </c>
      <c r="F157" s="30">
        <v>0.003794855901751215</v>
      </c>
      <c r="G157" s="11" t="s">
        <v>141</v>
      </c>
      <c r="H157" s="12">
        <f t="shared" si="4"/>
        <v>1.928438546446732</v>
      </c>
      <c r="I157" s="12">
        <v>2</v>
      </c>
      <c r="J157" s="12">
        <v>73</v>
      </c>
      <c r="K157" s="12">
        <f t="shared" si="5"/>
        <v>0.002655537893127254</v>
      </c>
      <c r="L157" s="13">
        <v>0.9589016731726091</v>
      </c>
      <c r="M157" s="11" t="s">
        <v>142</v>
      </c>
      <c r="N157" s="12">
        <f t="shared" si="6"/>
        <v>1.8491876472776883</v>
      </c>
      <c r="O157" s="12">
        <v>2</v>
      </c>
      <c r="P157" s="12">
        <v>70</v>
      </c>
      <c r="Q157" s="12">
        <f t="shared" si="7"/>
        <v>0.01229965264321469</v>
      </c>
      <c r="R157" s="13">
        <v>0.9116926317094791</v>
      </c>
    </row>
    <row r="158" spans="1:18" ht="12.75">
      <c r="A158" s="15"/>
      <c r="B158" s="16"/>
      <c r="C158" s="16"/>
      <c r="D158" s="16"/>
      <c r="E158" s="16"/>
      <c r="F158" s="17"/>
      <c r="G158" s="38" t="s">
        <v>146</v>
      </c>
      <c r="H158" s="35">
        <f t="shared" si="4"/>
        <v>11.147959816445491</v>
      </c>
      <c r="I158" s="35">
        <v>19</v>
      </c>
      <c r="J158" s="35">
        <v>422</v>
      </c>
      <c r="K158" s="35">
        <f t="shared" si="5"/>
        <v>5.530566674020644</v>
      </c>
      <c r="L158" s="36">
        <v>0.01868705216238864</v>
      </c>
      <c r="M158" s="38" t="s">
        <v>167</v>
      </c>
      <c r="N158" s="35">
        <f t="shared" si="6"/>
        <v>9.404440034726528</v>
      </c>
      <c r="O158" s="35">
        <v>18</v>
      </c>
      <c r="P158" s="35">
        <v>356</v>
      </c>
      <c r="Q158" s="35">
        <f t="shared" si="7"/>
        <v>7.856252030295448</v>
      </c>
      <c r="R158" s="36">
        <v>0.0050645268549736056</v>
      </c>
    </row>
    <row r="159" spans="1:18" ht="12.75">
      <c r="A159" s="15"/>
      <c r="B159" s="16"/>
      <c r="C159" s="16"/>
      <c r="D159" s="16"/>
      <c r="E159" s="16"/>
      <c r="F159" s="17"/>
      <c r="G159" s="38" t="s">
        <v>147</v>
      </c>
      <c r="H159" s="35">
        <f t="shared" si="4"/>
        <v>1.8491876472776883</v>
      </c>
      <c r="I159" s="35">
        <v>5</v>
      </c>
      <c r="J159" s="35">
        <v>70</v>
      </c>
      <c r="K159" s="35">
        <f t="shared" si="5"/>
        <v>5.3686376808122285</v>
      </c>
      <c r="L159" s="36">
        <v>0.02050198406326631</v>
      </c>
      <c r="M159" s="38" t="s">
        <v>148</v>
      </c>
      <c r="N159" s="35">
        <f t="shared" si="6"/>
        <v>1.8227706808880069</v>
      </c>
      <c r="O159" s="35">
        <v>5</v>
      </c>
      <c r="P159" s="35">
        <v>69</v>
      </c>
      <c r="Q159" s="35">
        <f t="shared" si="7"/>
        <v>5.538154772879571</v>
      </c>
      <c r="R159" s="36">
        <v>0.01860619126784513</v>
      </c>
    </row>
    <row r="160" spans="1:18" ht="12.75">
      <c r="A160" s="15"/>
      <c r="B160" s="16"/>
      <c r="C160" s="16"/>
      <c r="D160" s="16"/>
      <c r="E160" s="16"/>
      <c r="F160" s="17"/>
      <c r="G160" s="38" t="s">
        <v>149</v>
      </c>
      <c r="H160" s="35">
        <f t="shared" si="4"/>
        <v>2.1926082103435447</v>
      </c>
      <c r="I160" s="35">
        <v>7</v>
      </c>
      <c r="J160" s="35">
        <v>83</v>
      </c>
      <c r="K160" s="35">
        <f t="shared" si="5"/>
        <v>10.5404220007163</v>
      </c>
      <c r="L160" s="36">
        <v>0.0011679175004710718</v>
      </c>
      <c r="M160" s="38" t="s">
        <v>150</v>
      </c>
      <c r="N160" s="35">
        <f t="shared" si="6"/>
        <v>1.5057670842118318</v>
      </c>
      <c r="O160" s="35">
        <v>5</v>
      </c>
      <c r="P160" s="35">
        <v>57</v>
      </c>
      <c r="Q160" s="35">
        <f t="shared" si="7"/>
        <v>8.108600458727935</v>
      </c>
      <c r="R160" s="36">
        <v>0.004405572774947464</v>
      </c>
    </row>
    <row r="161" spans="1:18" ht="13.5" thickBot="1">
      <c r="A161" s="19"/>
      <c r="B161" s="20"/>
      <c r="C161" s="20"/>
      <c r="D161" s="20"/>
      <c r="E161" s="20"/>
      <c r="F161" s="21"/>
      <c r="G161" s="19"/>
      <c r="H161" s="20"/>
      <c r="I161" s="20"/>
      <c r="J161" s="20"/>
      <c r="K161" s="20"/>
      <c r="L161" s="21"/>
      <c r="M161" s="48" t="s">
        <v>151</v>
      </c>
      <c r="N161" s="23">
        <f t="shared" si="6"/>
        <v>0.9774277564182066</v>
      </c>
      <c r="O161" s="23">
        <v>4</v>
      </c>
      <c r="P161" s="23">
        <v>37</v>
      </c>
      <c r="Q161" s="23">
        <f t="shared" si="7"/>
        <v>9.346924013238407</v>
      </c>
      <c r="R161" s="24">
        <v>0.002233600380192935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selection activeCell="B7" sqref="B7"/>
    </sheetView>
  </sheetViews>
  <sheetFormatPr defaultColWidth="9.140625" defaultRowHeight="12.75"/>
  <cols>
    <col min="1" max="1" width="20.7109375" style="0" customWidth="1"/>
    <col min="7" max="7" width="20.7109375" style="0" customWidth="1"/>
    <col min="13" max="13" width="20.7109375" style="0" customWidth="1"/>
  </cols>
  <sheetData>
    <row r="1" spans="1:18" ht="13.5" thickBot="1">
      <c r="A1" s="1" t="s">
        <v>152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1"/>
      <c r="N1" s="2"/>
      <c r="O1" s="2"/>
      <c r="P1" s="2"/>
      <c r="Q1" s="2"/>
      <c r="R1" s="2"/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22.5">
      <c r="A4" s="11" t="s">
        <v>47</v>
      </c>
      <c r="B4" s="12">
        <f>(271/8063)*D4</f>
        <v>247.13667369465458</v>
      </c>
      <c r="C4" s="12">
        <v>249</v>
      </c>
      <c r="D4" s="12">
        <v>7353</v>
      </c>
      <c r="E4" s="12">
        <f>(C4-B4)^2/B4</f>
        <v>0.014048845395086851</v>
      </c>
      <c r="F4" s="13">
        <v>0.9056494503262118</v>
      </c>
      <c r="G4" s="11" t="s">
        <v>153</v>
      </c>
      <c r="H4" s="12">
        <f>(271/8063)*J4</f>
        <v>229.18876348753562</v>
      </c>
      <c r="I4" s="12">
        <v>241</v>
      </c>
      <c r="J4" s="12">
        <v>6819</v>
      </c>
      <c r="K4" s="12">
        <f>(I4-H4)^2/H4</f>
        <v>0.6086917431314586</v>
      </c>
      <c r="L4" s="13">
        <v>0.4352808176323196</v>
      </c>
      <c r="M4" s="14" t="s">
        <v>49</v>
      </c>
      <c r="N4" s="12">
        <f>(271/8063)*P4</f>
        <v>171.91678035470667</v>
      </c>
      <c r="O4" s="12">
        <v>192</v>
      </c>
      <c r="P4" s="12">
        <v>5115</v>
      </c>
      <c r="Q4" s="12">
        <f>(O4-N4)^2/N4</f>
        <v>2.346110196392201</v>
      </c>
      <c r="R4" s="13">
        <v>0.1255960547989987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37" t="s">
        <v>38</v>
      </c>
      <c r="N5" s="32">
        <f aca="true" t="shared" si="0" ref="N5:N68">(271/8063)*P5</f>
        <v>50.045764603745496</v>
      </c>
      <c r="O5" s="32">
        <v>36</v>
      </c>
      <c r="P5" s="32">
        <v>1489</v>
      </c>
      <c r="Q5" s="32">
        <f aca="true" t="shared" si="1" ref="Q5:Q68">(O5-N5)^2/N5</f>
        <v>3.9420619280350633</v>
      </c>
      <c r="R5" s="33">
        <v>0.047093021818720215</v>
      </c>
    </row>
    <row r="6" spans="1:18" ht="12.7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8" t="s">
        <v>51</v>
      </c>
      <c r="N6" s="16">
        <f t="shared" si="0"/>
        <v>65.6073421803299</v>
      </c>
      <c r="O6" s="16">
        <v>67</v>
      </c>
      <c r="P6" s="16">
        <v>1952</v>
      </c>
      <c r="Q6" s="16">
        <f t="shared" si="1"/>
        <v>0.02956217609543378</v>
      </c>
      <c r="R6" s="17">
        <v>0.8634874145034663</v>
      </c>
    </row>
    <row r="7" spans="1:18" ht="22.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8" t="s">
        <v>50</v>
      </c>
      <c r="N7" s="16">
        <f t="shared" si="0"/>
        <v>53.910951258836654</v>
      </c>
      <c r="O7" s="16">
        <v>49</v>
      </c>
      <c r="P7" s="16">
        <v>1604</v>
      </c>
      <c r="Q7" s="16">
        <f t="shared" si="1"/>
        <v>0.4473570156623081</v>
      </c>
      <c r="R7" s="17">
        <v>0.503592744858828</v>
      </c>
    </row>
    <row r="8" spans="1:18" ht="12.7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8" t="s">
        <v>52</v>
      </c>
      <c r="N8" s="16">
        <f t="shared" si="0"/>
        <v>11.797221877713008</v>
      </c>
      <c r="O8" s="16">
        <v>17</v>
      </c>
      <c r="P8" s="16">
        <v>351</v>
      </c>
      <c r="Q8" s="16">
        <f t="shared" si="1"/>
        <v>2.2945147993601767</v>
      </c>
      <c r="R8" s="17">
        <v>0.12983177693254877</v>
      </c>
    </row>
    <row r="9" spans="1:18" ht="12.75">
      <c r="A9" s="15"/>
      <c r="B9" s="16"/>
      <c r="C9" s="16"/>
      <c r="D9" s="16"/>
      <c r="E9" s="16"/>
      <c r="F9" s="17"/>
      <c r="G9" s="15"/>
      <c r="H9" s="16"/>
      <c r="I9" s="16"/>
      <c r="J9" s="16"/>
      <c r="K9" s="16"/>
      <c r="L9" s="17"/>
      <c r="M9" s="18" t="s">
        <v>54</v>
      </c>
      <c r="N9" s="16">
        <f t="shared" si="0"/>
        <v>5.7809748232667735</v>
      </c>
      <c r="O9" s="16">
        <v>4</v>
      </c>
      <c r="P9" s="16">
        <v>172</v>
      </c>
      <c r="Q9" s="16">
        <f t="shared" si="1"/>
        <v>0.5486741281667995</v>
      </c>
      <c r="R9" s="17">
        <v>0.45885995130180746</v>
      </c>
    </row>
    <row r="10" spans="1:18" ht="12.7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8" t="s">
        <v>15</v>
      </c>
      <c r="N10" s="16">
        <f t="shared" si="0"/>
        <v>1.8485675306957705</v>
      </c>
      <c r="O10" s="16">
        <v>4</v>
      </c>
      <c r="P10" s="16">
        <v>55</v>
      </c>
      <c r="Q10" s="16">
        <f t="shared" si="1"/>
        <v>2.503918084201307</v>
      </c>
      <c r="R10" s="17">
        <v>0.11356345179533422</v>
      </c>
    </row>
    <row r="11" spans="1:18" ht="12.7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8" t="s">
        <v>154</v>
      </c>
      <c r="N11" s="16">
        <f t="shared" si="0"/>
        <v>0.7394270122783082</v>
      </c>
      <c r="O11" s="16">
        <v>2</v>
      </c>
      <c r="P11" s="16">
        <v>22</v>
      </c>
      <c r="Q11" s="16">
        <f t="shared" si="1"/>
        <v>2.1490211082192685</v>
      </c>
      <c r="R11" s="17">
        <v>0.14266082116959855</v>
      </c>
    </row>
    <row r="12" spans="1:18" ht="12.7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18" t="s">
        <v>56</v>
      </c>
      <c r="N12" s="16">
        <f t="shared" si="0"/>
        <v>17.074041919880937</v>
      </c>
      <c r="O12" s="16">
        <v>11</v>
      </c>
      <c r="P12" s="16">
        <v>508</v>
      </c>
      <c r="Q12" s="16">
        <f t="shared" si="1"/>
        <v>2.1608231617091036</v>
      </c>
      <c r="R12" s="17">
        <v>0.14156883258568398</v>
      </c>
    </row>
    <row r="13" spans="1:18" ht="12.7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8" t="s">
        <v>57</v>
      </c>
      <c r="N13" s="16">
        <f t="shared" si="0"/>
        <v>10.788912315515315</v>
      </c>
      <c r="O13" s="16">
        <v>13</v>
      </c>
      <c r="P13" s="16">
        <v>321</v>
      </c>
      <c r="Q13" s="16">
        <f t="shared" si="1"/>
        <v>0.4531419484658528</v>
      </c>
      <c r="R13" s="17">
        <v>0.5008466575262716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8" t="s">
        <v>53</v>
      </c>
      <c r="N14" s="16">
        <f t="shared" si="0"/>
        <v>10.419198809376162</v>
      </c>
      <c r="O14" s="16">
        <v>6</v>
      </c>
      <c r="P14" s="16">
        <v>310</v>
      </c>
      <c r="Q14" s="16">
        <f t="shared" si="1"/>
        <v>1.874358909364259</v>
      </c>
      <c r="R14" s="17">
        <v>0.17097668209621442</v>
      </c>
    </row>
    <row r="15" spans="1:18" ht="12.75">
      <c r="A15" s="15"/>
      <c r="B15" s="16"/>
      <c r="C15" s="16"/>
      <c r="D15" s="16"/>
      <c r="E15" s="16"/>
      <c r="F15" s="17"/>
      <c r="G15" s="15" t="s">
        <v>155</v>
      </c>
      <c r="H15" s="16">
        <f>(271/8063)*J15</f>
        <v>63.557112737194586</v>
      </c>
      <c r="I15" s="16">
        <v>58</v>
      </c>
      <c r="J15" s="16">
        <v>1891</v>
      </c>
      <c r="K15" s="16">
        <f>(I15-H15)^2/H15</f>
        <v>0.48588585358783903</v>
      </c>
      <c r="L15" s="17">
        <v>0.4857682932479028</v>
      </c>
      <c r="M15" s="18" t="s">
        <v>62</v>
      </c>
      <c r="N15" s="16">
        <f t="shared" si="0"/>
        <v>49.23911695398734</v>
      </c>
      <c r="O15" s="16">
        <v>49</v>
      </c>
      <c r="P15" s="16">
        <v>1465</v>
      </c>
      <c r="Q15" s="16">
        <f t="shared" si="1"/>
        <v>0.0011612092421887826</v>
      </c>
      <c r="R15" s="17">
        <v>0.9728161344534785</v>
      </c>
    </row>
    <row r="16" spans="1:18" ht="12.7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8" t="s">
        <v>61</v>
      </c>
      <c r="N16" s="16">
        <f t="shared" si="0"/>
        <v>18.821778494356938</v>
      </c>
      <c r="O16" s="16">
        <v>15</v>
      </c>
      <c r="P16" s="16">
        <v>560</v>
      </c>
      <c r="Q16" s="16">
        <f t="shared" si="1"/>
        <v>0.7760154474407551</v>
      </c>
      <c r="R16" s="17">
        <v>0.378362534684606</v>
      </c>
    </row>
    <row r="17" spans="1:18" ht="12.7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18" t="s">
        <v>63</v>
      </c>
      <c r="N17" s="16">
        <f t="shared" si="0"/>
        <v>12.637479846211086</v>
      </c>
      <c r="O17" s="16">
        <v>14</v>
      </c>
      <c r="P17" s="16">
        <v>376</v>
      </c>
      <c r="Q17" s="16">
        <f t="shared" si="1"/>
        <v>0.14690121702054085</v>
      </c>
      <c r="R17" s="17">
        <v>0.7015144312800883</v>
      </c>
    </row>
    <row r="18" spans="1:18" ht="22.5">
      <c r="A18" s="15"/>
      <c r="B18" s="16"/>
      <c r="C18" s="16"/>
      <c r="D18" s="16"/>
      <c r="E18" s="16"/>
      <c r="F18" s="17"/>
      <c r="G18" s="15" t="s">
        <v>40</v>
      </c>
      <c r="H18" s="16">
        <f>(271/8063)*J18</f>
        <v>53.23874488403819</v>
      </c>
      <c r="I18" s="16">
        <v>39</v>
      </c>
      <c r="J18" s="16">
        <v>1584</v>
      </c>
      <c r="K18" s="16">
        <f>(I18-H18)^2/H18</f>
        <v>3.8081637032263873</v>
      </c>
      <c r="L18" s="17">
        <v>0.051003337556048356</v>
      </c>
      <c r="M18" s="18" t="s">
        <v>41</v>
      </c>
      <c r="N18" s="16">
        <f t="shared" si="0"/>
        <v>8.133697135061391</v>
      </c>
      <c r="O18" s="16">
        <v>3</v>
      </c>
      <c r="P18" s="16">
        <v>242</v>
      </c>
      <c r="Q18" s="16">
        <f t="shared" si="1"/>
        <v>3.240205018322042</v>
      </c>
      <c r="R18" s="17">
        <v>0.07185164649366349</v>
      </c>
    </row>
    <row r="19" spans="1:18" ht="22.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37" t="s">
        <v>38</v>
      </c>
      <c r="N19" s="32">
        <f t="shared" si="0"/>
        <v>50.045764603745496</v>
      </c>
      <c r="O19" s="32">
        <v>36</v>
      </c>
      <c r="P19" s="32">
        <v>1489</v>
      </c>
      <c r="Q19" s="32">
        <f t="shared" si="1"/>
        <v>3.9420619280350633</v>
      </c>
      <c r="R19" s="33">
        <v>0.047093021818720215</v>
      </c>
    </row>
    <row r="20" spans="1:18" ht="22.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8" t="s">
        <v>34</v>
      </c>
      <c r="N20" s="16">
        <f t="shared" si="0"/>
        <v>10.419198809376162</v>
      </c>
      <c r="O20" s="16">
        <v>10</v>
      </c>
      <c r="P20" s="16">
        <v>310</v>
      </c>
      <c r="Q20" s="16">
        <f t="shared" si="1"/>
        <v>0.016865753787542282</v>
      </c>
      <c r="R20" s="17">
        <v>0.8966706898011602</v>
      </c>
    </row>
    <row r="21" spans="1:18" ht="22.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8" t="s">
        <v>43</v>
      </c>
      <c r="N21" s="16">
        <f t="shared" si="0"/>
        <v>4.066848567530696</v>
      </c>
      <c r="O21" s="16">
        <v>3</v>
      </c>
      <c r="P21" s="16">
        <v>121</v>
      </c>
      <c r="Q21" s="16">
        <f t="shared" si="1"/>
        <v>0.27986433405199723</v>
      </c>
      <c r="R21" s="17">
        <v>0.5967901508037314</v>
      </c>
    </row>
    <row r="22" spans="1:18" ht="22.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18" t="s">
        <v>42</v>
      </c>
      <c r="N22" s="16">
        <f t="shared" si="0"/>
        <v>1.8485675306957705</v>
      </c>
      <c r="O22" s="16">
        <v>3</v>
      </c>
      <c r="P22" s="16">
        <v>55</v>
      </c>
      <c r="Q22" s="16">
        <f t="shared" si="1"/>
        <v>0.7172022170426348</v>
      </c>
      <c r="R22" s="17">
        <v>0.39706316889821325</v>
      </c>
    </row>
    <row r="23" spans="1:18" ht="12.75">
      <c r="A23" s="15"/>
      <c r="B23" s="16"/>
      <c r="C23" s="16"/>
      <c r="D23" s="16"/>
      <c r="E23" s="16"/>
      <c r="F23" s="17"/>
      <c r="G23" s="15" t="s">
        <v>64</v>
      </c>
      <c r="H23" s="16">
        <f>(271/8063)*J23</f>
        <v>21.846707180950016</v>
      </c>
      <c r="I23" s="16">
        <v>28</v>
      </c>
      <c r="J23" s="16">
        <v>650</v>
      </c>
      <c r="K23" s="16">
        <f>(I23-H23)^2/H23</f>
        <v>1.7331221681768156</v>
      </c>
      <c r="L23" s="17">
        <v>0.1880126584951024</v>
      </c>
      <c r="M23" s="18" t="s">
        <v>156</v>
      </c>
      <c r="N23" s="16">
        <f t="shared" si="0"/>
        <v>0.7058166935383852</v>
      </c>
      <c r="O23" s="16">
        <v>2</v>
      </c>
      <c r="P23" s="16">
        <v>21</v>
      </c>
      <c r="Q23" s="16">
        <f t="shared" si="1"/>
        <v>2.3730105083336763</v>
      </c>
      <c r="R23" s="17">
        <v>0.12344877998577553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8" t="s">
        <v>66</v>
      </c>
      <c r="N24" s="16">
        <f t="shared" si="0"/>
        <v>1.0419198809376162</v>
      </c>
      <c r="O24" s="16">
        <v>2</v>
      </c>
      <c r="P24" s="16">
        <v>31</v>
      </c>
      <c r="Q24" s="16">
        <f t="shared" si="1"/>
        <v>0.8809866587021683</v>
      </c>
      <c r="R24" s="17">
        <v>0.3479315838520608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65</v>
      </c>
      <c r="N25" s="16">
        <f t="shared" si="0"/>
        <v>14.62048865186655</v>
      </c>
      <c r="O25" s="16">
        <v>18</v>
      </c>
      <c r="P25" s="16">
        <v>435</v>
      </c>
      <c r="Q25" s="16">
        <f t="shared" si="1"/>
        <v>0.7811706724798609</v>
      </c>
      <c r="R25" s="17">
        <v>0.3767833456635653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8" t="s">
        <v>157</v>
      </c>
      <c r="N26" s="16">
        <f t="shared" si="0"/>
        <v>6.621232791764851</v>
      </c>
      <c r="O26" s="16">
        <v>11</v>
      </c>
      <c r="P26" s="16">
        <v>197</v>
      </c>
      <c r="Q26" s="16">
        <f t="shared" si="1"/>
        <v>2.8957752833826627</v>
      </c>
      <c r="R26" s="17">
        <v>0.0888120396347507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8" t="s">
        <v>67</v>
      </c>
      <c r="N27" s="16">
        <f t="shared" si="0"/>
        <v>3.932407292571003</v>
      </c>
      <c r="O27" s="16">
        <v>3</v>
      </c>
      <c r="P27" s="16">
        <v>117</v>
      </c>
      <c r="Q27" s="16">
        <f t="shared" si="1"/>
        <v>0.2210817177767937</v>
      </c>
      <c r="R27" s="17">
        <v>0.6382169367587787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8" t="s">
        <v>70</v>
      </c>
      <c r="N28" s="16">
        <f t="shared" si="0"/>
        <v>8.268138410021082</v>
      </c>
      <c r="O28" s="16">
        <v>11</v>
      </c>
      <c r="P28" s="16">
        <v>246</v>
      </c>
      <c r="Q28" s="16">
        <f t="shared" si="1"/>
        <v>0.9026297549345343</v>
      </c>
      <c r="R28" s="17">
        <v>0.3420775545340261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8" t="s">
        <v>42</v>
      </c>
      <c r="N29" s="16">
        <f t="shared" si="0"/>
        <v>1.8485675306957705</v>
      </c>
      <c r="O29" s="16">
        <v>3</v>
      </c>
      <c r="P29" s="16">
        <v>55</v>
      </c>
      <c r="Q29" s="16">
        <f t="shared" si="1"/>
        <v>0.7172022170426348</v>
      </c>
      <c r="R29" s="17">
        <v>0.39706316889821325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8" t="s">
        <v>69</v>
      </c>
      <c r="N30" s="16">
        <f t="shared" si="0"/>
        <v>4.2349001612303105</v>
      </c>
      <c r="O30" s="16">
        <v>5</v>
      </c>
      <c r="P30" s="16">
        <v>126</v>
      </c>
      <c r="Q30" s="16">
        <f t="shared" si="1"/>
        <v>0.13822705164207286</v>
      </c>
      <c r="R30" s="17">
        <v>0.7100499628274043</v>
      </c>
    </row>
    <row r="31" spans="1:18" ht="13.5" thickBot="1">
      <c r="A31" s="19"/>
      <c r="B31" s="20"/>
      <c r="C31" s="20"/>
      <c r="D31" s="20"/>
      <c r="E31" s="20"/>
      <c r="F31" s="21"/>
      <c r="G31" s="19"/>
      <c r="H31" s="20"/>
      <c r="I31" s="20"/>
      <c r="J31" s="20"/>
      <c r="K31" s="20"/>
      <c r="L31" s="21"/>
      <c r="M31" s="22" t="s">
        <v>158</v>
      </c>
      <c r="N31" s="23">
        <f t="shared" si="0"/>
        <v>0.7058166935383852</v>
      </c>
      <c r="O31" s="23">
        <v>3</v>
      </c>
      <c r="P31" s="23">
        <v>21</v>
      </c>
      <c r="Q31" s="23">
        <f t="shared" si="1"/>
        <v>7.457002776827789</v>
      </c>
      <c r="R31" s="24">
        <v>0.006319013275708274</v>
      </c>
    </row>
    <row r="32" spans="1:18" ht="22.5">
      <c r="A32" s="11" t="s">
        <v>29</v>
      </c>
      <c r="B32" s="12">
        <f>(271/8063)*D32</f>
        <v>57.70891727644796</v>
      </c>
      <c r="C32" s="12">
        <v>43</v>
      </c>
      <c r="D32" s="12">
        <v>1717</v>
      </c>
      <c r="E32" s="12">
        <f>(C32-B32)^2/B32</f>
        <v>3.7490262797511638</v>
      </c>
      <c r="F32" s="13">
        <v>0.052838283739692904</v>
      </c>
      <c r="G32" s="25" t="s">
        <v>35</v>
      </c>
      <c r="H32" s="26">
        <f>(271/8063)*J32</f>
        <v>51.62544958452189</v>
      </c>
      <c r="I32" s="26">
        <v>37</v>
      </c>
      <c r="J32" s="26">
        <v>1536</v>
      </c>
      <c r="K32" s="26">
        <f>(I32-H32)^2/H32</f>
        <v>4.143378455216846</v>
      </c>
      <c r="L32" s="27">
        <v>0.041797670038828616</v>
      </c>
      <c r="M32" s="14" t="s">
        <v>37</v>
      </c>
      <c r="N32" s="12">
        <f t="shared" si="0"/>
        <v>40.13072057546818</v>
      </c>
      <c r="O32" s="12">
        <v>35</v>
      </c>
      <c r="P32" s="12">
        <v>1194</v>
      </c>
      <c r="Q32" s="12">
        <f t="shared" si="1"/>
        <v>0.6559636419692033</v>
      </c>
      <c r="R32" s="13">
        <v>0.41798855650882993</v>
      </c>
    </row>
    <row r="33" spans="1:18" ht="22.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8" t="s">
        <v>33</v>
      </c>
      <c r="N33" s="16">
        <f t="shared" si="0"/>
        <v>8.873124147339698</v>
      </c>
      <c r="O33" s="16">
        <v>7</v>
      </c>
      <c r="P33" s="16">
        <v>264</v>
      </c>
      <c r="Q33" s="16">
        <f t="shared" si="1"/>
        <v>0.39541812027942874</v>
      </c>
      <c r="R33" s="17">
        <v>0.5294650683818873</v>
      </c>
    </row>
    <row r="34" spans="1:18" ht="22.5">
      <c r="A34" s="15"/>
      <c r="B34" s="16"/>
      <c r="C34" s="16"/>
      <c r="D34" s="16"/>
      <c r="E34" s="16"/>
      <c r="F34" s="17"/>
      <c r="G34" s="15"/>
      <c r="H34" s="16"/>
      <c r="I34" s="16"/>
      <c r="J34" s="16"/>
      <c r="K34" s="16"/>
      <c r="L34" s="17"/>
      <c r="M34" s="18" t="s">
        <v>39</v>
      </c>
      <c r="N34" s="16">
        <f t="shared" si="0"/>
        <v>7.461490760262929</v>
      </c>
      <c r="O34" s="16">
        <v>3</v>
      </c>
      <c r="P34" s="16">
        <v>222</v>
      </c>
      <c r="Q34" s="16">
        <f t="shared" si="1"/>
        <v>2.6676840384119265</v>
      </c>
      <c r="R34" s="17">
        <v>0.10240494199027939</v>
      </c>
    </row>
    <row r="35" spans="1:18" ht="22.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7"/>
      <c r="M35" s="37" t="s">
        <v>38</v>
      </c>
      <c r="N35" s="32">
        <f t="shared" si="0"/>
        <v>50.045764603745496</v>
      </c>
      <c r="O35" s="32">
        <v>36</v>
      </c>
      <c r="P35" s="32">
        <v>1489</v>
      </c>
      <c r="Q35" s="32">
        <f t="shared" si="1"/>
        <v>3.9420619280350633</v>
      </c>
      <c r="R35" s="33">
        <v>0.047093021818720215</v>
      </c>
    </row>
    <row r="36" spans="1:18" ht="22.5">
      <c r="A36" s="15"/>
      <c r="B36" s="16"/>
      <c r="C36" s="16"/>
      <c r="D36" s="16"/>
      <c r="E36" s="16"/>
      <c r="F36" s="17"/>
      <c r="G36" s="15" t="s">
        <v>32</v>
      </c>
      <c r="H36" s="16">
        <f>(271/8063)*J36</f>
        <v>11.494729009053701</v>
      </c>
      <c r="I36" s="16">
        <v>10</v>
      </c>
      <c r="J36" s="16">
        <v>342</v>
      </c>
      <c r="K36" s="16">
        <f>(I36-H36)^2/H36</f>
        <v>0.194368637028929</v>
      </c>
      <c r="L36" s="17">
        <v>0.6593052411216989</v>
      </c>
      <c r="M36" s="18" t="s">
        <v>33</v>
      </c>
      <c r="N36" s="16">
        <f t="shared" si="0"/>
        <v>8.873124147339698</v>
      </c>
      <c r="O36" s="16">
        <v>7</v>
      </c>
      <c r="P36" s="16">
        <v>264</v>
      </c>
      <c r="Q36" s="16">
        <f t="shared" si="1"/>
        <v>0.39541812027942874</v>
      </c>
      <c r="R36" s="17">
        <v>0.5294650683818873</v>
      </c>
    </row>
    <row r="37" spans="1:18" ht="22.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8" t="s">
        <v>34</v>
      </c>
      <c r="N37" s="16">
        <f t="shared" si="0"/>
        <v>10.419198809376162</v>
      </c>
      <c r="O37" s="16">
        <v>10</v>
      </c>
      <c r="P37" s="16">
        <v>310</v>
      </c>
      <c r="Q37" s="16">
        <f t="shared" si="1"/>
        <v>0.016865753787542282</v>
      </c>
      <c r="R37" s="17">
        <v>0.8966706898011602</v>
      </c>
    </row>
    <row r="38" spans="1:18" ht="22.5">
      <c r="A38" s="15"/>
      <c r="B38" s="16"/>
      <c r="C38" s="16"/>
      <c r="D38" s="16"/>
      <c r="E38" s="16"/>
      <c r="F38" s="17"/>
      <c r="G38" s="31" t="s">
        <v>44</v>
      </c>
      <c r="H38" s="32">
        <f>(271/8063)*J38</f>
        <v>9.007565422299391</v>
      </c>
      <c r="I38" s="32">
        <v>3</v>
      </c>
      <c r="J38" s="32">
        <v>268</v>
      </c>
      <c r="K38" s="32">
        <f>(I38-H38)^2/H38</f>
        <v>4.006725525840726</v>
      </c>
      <c r="L38" s="33">
        <v>0.04531908608219215</v>
      </c>
      <c r="M38" s="18" t="s">
        <v>39</v>
      </c>
      <c r="N38" s="16">
        <f t="shared" si="0"/>
        <v>7.461490760262929</v>
      </c>
      <c r="O38" s="16">
        <v>3</v>
      </c>
      <c r="P38" s="16">
        <v>222</v>
      </c>
      <c r="Q38" s="16">
        <f t="shared" si="1"/>
        <v>2.6676840384119265</v>
      </c>
      <c r="R38" s="17">
        <v>0.10240494199027939</v>
      </c>
    </row>
    <row r="39" spans="1:18" ht="22.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8" t="s">
        <v>41</v>
      </c>
      <c r="N39" s="16">
        <f t="shared" si="0"/>
        <v>8.133697135061391</v>
      </c>
      <c r="O39" s="16">
        <v>3</v>
      </c>
      <c r="P39" s="16">
        <v>242</v>
      </c>
      <c r="Q39" s="16">
        <f t="shared" si="1"/>
        <v>3.240205018322042</v>
      </c>
      <c r="R39" s="17">
        <v>0.07185164649366349</v>
      </c>
    </row>
    <row r="40" spans="1:18" ht="22.5">
      <c r="A40" s="15"/>
      <c r="B40" s="16"/>
      <c r="C40" s="16"/>
      <c r="D40" s="16"/>
      <c r="E40" s="16"/>
      <c r="F40" s="17"/>
      <c r="G40" s="15" t="s">
        <v>40</v>
      </c>
      <c r="H40" s="16">
        <f>(271/8063)*J40</f>
        <v>53.23874488403819</v>
      </c>
      <c r="I40" s="16">
        <v>39</v>
      </c>
      <c r="J40" s="16">
        <v>1584</v>
      </c>
      <c r="K40" s="16">
        <f>(I40-H40)^2/H40</f>
        <v>3.8081637032263873</v>
      </c>
      <c r="L40" s="17">
        <v>0.051003337556048356</v>
      </c>
      <c r="M40" s="37" t="s">
        <v>38</v>
      </c>
      <c r="N40" s="32">
        <f t="shared" si="0"/>
        <v>50.045764603745496</v>
      </c>
      <c r="O40" s="32">
        <v>36</v>
      </c>
      <c r="P40" s="32">
        <v>1489</v>
      </c>
      <c r="Q40" s="32">
        <f t="shared" si="1"/>
        <v>3.9420619280350633</v>
      </c>
      <c r="R40" s="33">
        <v>0.047093021818720215</v>
      </c>
    </row>
    <row r="41" spans="1:18" ht="22.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8" t="s">
        <v>34</v>
      </c>
      <c r="N41" s="16">
        <f t="shared" si="0"/>
        <v>10.419198809376162</v>
      </c>
      <c r="O41" s="16">
        <v>10</v>
      </c>
      <c r="P41" s="16">
        <v>310</v>
      </c>
      <c r="Q41" s="16">
        <f t="shared" si="1"/>
        <v>0.016865753787542282</v>
      </c>
      <c r="R41" s="17">
        <v>0.8966706898011602</v>
      </c>
    </row>
    <row r="42" spans="1:18" ht="22.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8" t="s">
        <v>41</v>
      </c>
      <c r="N42" s="16">
        <f t="shared" si="0"/>
        <v>8.133697135061391</v>
      </c>
      <c r="O42" s="16">
        <v>3</v>
      </c>
      <c r="P42" s="16">
        <v>242</v>
      </c>
      <c r="Q42" s="16">
        <f t="shared" si="1"/>
        <v>3.240205018322042</v>
      </c>
      <c r="R42" s="17">
        <v>0.07185164649366349</v>
      </c>
    </row>
    <row r="43" spans="1:18" ht="22.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8" t="s">
        <v>43</v>
      </c>
      <c r="N43" s="16">
        <f t="shared" si="0"/>
        <v>4.066848567530696</v>
      </c>
      <c r="O43" s="16">
        <v>3</v>
      </c>
      <c r="P43" s="16">
        <v>121</v>
      </c>
      <c r="Q43" s="16">
        <f t="shared" si="1"/>
        <v>0.27986433405199723</v>
      </c>
      <c r="R43" s="17">
        <v>0.5967901508037314</v>
      </c>
    </row>
    <row r="44" spans="1:18" ht="22.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8" t="s">
        <v>42</v>
      </c>
      <c r="N44" s="16">
        <f t="shared" si="0"/>
        <v>1.8485675306957705</v>
      </c>
      <c r="O44" s="16">
        <v>3</v>
      </c>
      <c r="P44" s="16">
        <v>55</v>
      </c>
      <c r="Q44" s="16">
        <f t="shared" si="1"/>
        <v>0.7172022170426348</v>
      </c>
      <c r="R44" s="17">
        <v>0.39706316889821325</v>
      </c>
    </row>
    <row r="45" spans="1:18" ht="22.5">
      <c r="A45" s="15"/>
      <c r="B45" s="16"/>
      <c r="C45" s="16"/>
      <c r="D45" s="16"/>
      <c r="E45" s="16"/>
      <c r="F45" s="17"/>
      <c r="G45" s="15" t="s">
        <v>45</v>
      </c>
      <c r="H45" s="16">
        <f>(271/8063)*J45</f>
        <v>3.4618628302120795</v>
      </c>
      <c r="I45" s="16">
        <v>6</v>
      </c>
      <c r="J45" s="16">
        <v>103</v>
      </c>
      <c r="K45" s="16">
        <f>(I45-H45)^2/H45</f>
        <v>1.8608883738655753</v>
      </c>
      <c r="L45" s="17">
        <v>0.17252230417944858</v>
      </c>
      <c r="M45" s="18" t="s">
        <v>42</v>
      </c>
      <c r="N45" s="16">
        <f t="shared" si="0"/>
        <v>1.8485675306957705</v>
      </c>
      <c r="O45" s="16">
        <v>3</v>
      </c>
      <c r="P45" s="16">
        <v>55</v>
      </c>
      <c r="Q45" s="16">
        <f t="shared" si="1"/>
        <v>0.7172022170426348</v>
      </c>
      <c r="R45" s="17">
        <v>0.39706316889821325</v>
      </c>
    </row>
    <row r="46" spans="1:18" ht="13.5" thickBot="1">
      <c r="A46" s="19"/>
      <c r="B46" s="20"/>
      <c r="C46" s="20"/>
      <c r="D46" s="20"/>
      <c r="E46" s="20"/>
      <c r="F46" s="21"/>
      <c r="G46" s="19"/>
      <c r="H46" s="20"/>
      <c r="I46" s="20"/>
      <c r="J46" s="20"/>
      <c r="K46" s="20"/>
      <c r="L46" s="21"/>
      <c r="M46" s="39" t="s">
        <v>46</v>
      </c>
      <c r="N46" s="20">
        <f t="shared" si="0"/>
        <v>1.0419198809376162</v>
      </c>
      <c r="O46" s="20">
        <v>2</v>
      </c>
      <c r="P46" s="20">
        <v>31</v>
      </c>
      <c r="Q46" s="20">
        <f t="shared" si="1"/>
        <v>0.8809866587021683</v>
      </c>
      <c r="R46" s="21">
        <v>0.3479315838520608</v>
      </c>
    </row>
    <row r="47" spans="1:18" ht="23.25" thickBot="1">
      <c r="A47" s="40" t="s">
        <v>139</v>
      </c>
      <c r="B47" s="12">
        <f>(271/8063)*D47</f>
        <v>1.4116333870767703</v>
      </c>
      <c r="C47" s="41">
        <v>3</v>
      </c>
      <c r="D47" s="41">
        <v>42</v>
      </c>
      <c r="E47" s="41">
        <f>(C47-B47)^2/B47</f>
        <v>1.787226428721473</v>
      </c>
      <c r="F47" s="42">
        <v>0.18126446045270472</v>
      </c>
      <c r="G47" s="40" t="s">
        <v>138</v>
      </c>
      <c r="H47" s="41">
        <f>(271/8063)*J47</f>
        <v>1.4116333870767703</v>
      </c>
      <c r="I47" s="41">
        <v>3</v>
      </c>
      <c r="J47" s="41">
        <v>42</v>
      </c>
      <c r="K47" s="41">
        <f>(I47-H47)^2/H47</f>
        <v>1.787226428721473</v>
      </c>
      <c r="L47" s="42">
        <v>0.18126446045270472</v>
      </c>
      <c r="M47" s="43" t="s">
        <v>159</v>
      </c>
      <c r="N47" s="41">
        <f t="shared" si="0"/>
        <v>0.7730373310182314</v>
      </c>
      <c r="O47" s="41">
        <v>2</v>
      </c>
      <c r="P47" s="41">
        <v>23</v>
      </c>
      <c r="Q47" s="41">
        <f t="shared" si="1"/>
        <v>1.94743168365741</v>
      </c>
      <c r="R47" s="42">
        <v>0.16286388026631793</v>
      </c>
    </row>
    <row r="48" spans="1:18" ht="22.5">
      <c r="A48" s="11" t="s">
        <v>160</v>
      </c>
      <c r="B48" s="12">
        <f>(271/8063)*D48</f>
        <v>250.9682500310058</v>
      </c>
      <c r="C48" s="12">
        <v>259</v>
      </c>
      <c r="D48" s="12">
        <v>7467</v>
      </c>
      <c r="E48" s="12">
        <f>(C48-B48)^2/B48</f>
        <v>0.2570405123216529</v>
      </c>
      <c r="F48" s="13">
        <v>0.6121606920369643</v>
      </c>
      <c r="G48" s="25" t="s">
        <v>35</v>
      </c>
      <c r="H48" s="26">
        <f>(271/8063)*J48</f>
        <v>51.62544958452189</v>
      </c>
      <c r="I48" s="26">
        <v>37</v>
      </c>
      <c r="J48" s="26">
        <v>1536</v>
      </c>
      <c r="K48" s="26">
        <f>(I48-H48)^2/H48</f>
        <v>4.143378455216846</v>
      </c>
      <c r="L48" s="27">
        <v>0.041797670038828616</v>
      </c>
      <c r="M48" s="14" t="s">
        <v>39</v>
      </c>
      <c r="N48" s="12">
        <f t="shared" si="0"/>
        <v>7.461490760262929</v>
      </c>
      <c r="O48" s="12">
        <v>3</v>
      </c>
      <c r="P48" s="12">
        <v>222</v>
      </c>
      <c r="Q48" s="12">
        <f t="shared" si="1"/>
        <v>2.6676840384119265</v>
      </c>
      <c r="R48" s="13">
        <v>0.10240494199027939</v>
      </c>
    </row>
    <row r="49" spans="1:18" ht="22.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37" t="s">
        <v>38</v>
      </c>
      <c r="N49" s="32">
        <f t="shared" si="0"/>
        <v>50.045764603745496</v>
      </c>
      <c r="O49" s="32">
        <v>36</v>
      </c>
      <c r="P49" s="32">
        <v>1489</v>
      </c>
      <c r="Q49" s="32">
        <f t="shared" si="1"/>
        <v>3.9420619280350633</v>
      </c>
      <c r="R49" s="33">
        <v>0.047093021818720215</v>
      </c>
    </row>
    <row r="50" spans="1:18" ht="22.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8" t="s">
        <v>33</v>
      </c>
      <c r="N50" s="16">
        <f t="shared" si="0"/>
        <v>8.873124147339698</v>
      </c>
      <c r="O50" s="16">
        <v>7</v>
      </c>
      <c r="P50" s="16">
        <v>264</v>
      </c>
      <c r="Q50" s="16">
        <f t="shared" si="1"/>
        <v>0.39541812027942874</v>
      </c>
      <c r="R50" s="17">
        <v>0.5294650683818873</v>
      </c>
    </row>
    <row r="51" spans="1:18" ht="12.7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8" t="s">
        <v>37</v>
      </c>
      <c r="N51" s="16">
        <f t="shared" si="0"/>
        <v>40.13072057546818</v>
      </c>
      <c r="O51" s="16">
        <v>35</v>
      </c>
      <c r="P51" s="16">
        <v>1194</v>
      </c>
      <c r="Q51" s="16">
        <f t="shared" si="1"/>
        <v>0.6559636419692033</v>
      </c>
      <c r="R51" s="17">
        <v>0.41798855650882993</v>
      </c>
    </row>
    <row r="52" spans="1:18" ht="12.75">
      <c r="A52" s="15"/>
      <c r="B52" s="16"/>
      <c r="C52" s="16"/>
      <c r="D52" s="16"/>
      <c r="E52" s="16"/>
      <c r="F52" s="17"/>
      <c r="G52" s="15" t="s">
        <v>72</v>
      </c>
      <c r="H52" s="16">
        <f>(271/8063)*J52</f>
        <v>185.73062135681505</v>
      </c>
      <c r="I52" s="16">
        <v>210</v>
      </c>
      <c r="J52" s="16">
        <v>5526</v>
      </c>
      <c r="K52" s="16">
        <f>(I52-H52)^2/H52</f>
        <v>3.171274264972836</v>
      </c>
      <c r="L52" s="17">
        <v>0.07494395366019335</v>
      </c>
      <c r="M52" s="18" t="s">
        <v>73</v>
      </c>
      <c r="N52" s="16">
        <f t="shared" si="0"/>
        <v>114.74562817809748</v>
      </c>
      <c r="O52" s="16">
        <v>123</v>
      </c>
      <c r="P52" s="16">
        <v>3414</v>
      </c>
      <c r="Q52" s="16">
        <f t="shared" si="1"/>
        <v>0.593788672004707</v>
      </c>
      <c r="R52" s="17">
        <v>0.44095779107168553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8" t="s">
        <v>37</v>
      </c>
      <c r="N53" s="16">
        <f t="shared" si="0"/>
        <v>40.13072057546818</v>
      </c>
      <c r="O53" s="16">
        <v>35</v>
      </c>
      <c r="P53" s="16">
        <v>1194</v>
      </c>
      <c r="Q53" s="16">
        <f t="shared" si="1"/>
        <v>0.6559636419692033</v>
      </c>
      <c r="R53" s="17">
        <v>0.41798855650882993</v>
      </c>
    </row>
    <row r="54" spans="1:18" ht="12.7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34" t="s">
        <v>75</v>
      </c>
      <c r="N54" s="35">
        <f t="shared" si="0"/>
        <v>11.830832196452931</v>
      </c>
      <c r="O54" s="35">
        <v>21</v>
      </c>
      <c r="P54" s="35">
        <v>352</v>
      </c>
      <c r="Q54" s="35">
        <f t="shared" si="1"/>
        <v>7.106316513796111</v>
      </c>
      <c r="R54" s="36">
        <v>0.007681278860823593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8" t="s">
        <v>74</v>
      </c>
      <c r="N55" s="16">
        <f t="shared" si="0"/>
        <v>167.7154905122163</v>
      </c>
      <c r="O55" s="16">
        <v>184</v>
      </c>
      <c r="P55" s="16">
        <v>4990</v>
      </c>
      <c r="Q55" s="16">
        <f t="shared" si="1"/>
        <v>1.5811613372612214</v>
      </c>
      <c r="R55" s="17">
        <v>0.2085934915654727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18" t="s">
        <v>76</v>
      </c>
      <c r="N56" s="16">
        <f t="shared" si="0"/>
        <v>33.13977427756418</v>
      </c>
      <c r="O56" s="16">
        <v>32</v>
      </c>
      <c r="P56" s="16">
        <v>986</v>
      </c>
      <c r="Q56" s="16">
        <f t="shared" si="1"/>
        <v>0.039200188658992594</v>
      </c>
      <c r="R56" s="17">
        <v>0.8430525935011974</v>
      </c>
    </row>
    <row r="57" spans="1:18" ht="22.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34" t="s">
        <v>77</v>
      </c>
      <c r="N57" s="35">
        <f t="shared" si="0"/>
        <v>13.74662036462855</v>
      </c>
      <c r="O57" s="35">
        <v>37</v>
      </c>
      <c r="P57" s="35">
        <v>409</v>
      </c>
      <c r="Q57" s="35">
        <f t="shared" si="1"/>
        <v>39.33473465652942</v>
      </c>
      <c r="R57" s="36">
        <v>3.5703318079782775E-10</v>
      </c>
    </row>
    <row r="58" spans="1:18" ht="12.7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8" t="s">
        <v>49</v>
      </c>
      <c r="N58" s="16">
        <f t="shared" si="0"/>
        <v>171.91678035470667</v>
      </c>
      <c r="O58" s="16">
        <v>192</v>
      </c>
      <c r="P58" s="16">
        <v>5115</v>
      </c>
      <c r="Q58" s="16">
        <f t="shared" si="1"/>
        <v>2.346110196392201</v>
      </c>
      <c r="R58" s="17">
        <v>0.1255960547989987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8" t="s">
        <v>78</v>
      </c>
      <c r="N59" s="16">
        <f t="shared" si="0"/>
        <v>2.285501674314771</v>
      </c>
      <c r="O59" s="16">
        <v>5</v>
      </c>
      <c r="P59" s="16">
        <v>68</v>
      </c>
      <c r="Q59" s="16">
        <f t="shared" si="1"/>
        <v>3.2240191477247997</v>
      </c>
      <c r="R59" s="17">
        <v>0.07256525652279067</v>
      </c>
    </row>
    <row r="60" spans="1:18" ht="12.75">
      <c r="A60" s="15"/>
      <c r="B60" s="16"/>
      <c r="C60" s="16"/>
      <c r="D60" s="16"/>
      <c r="E60" s="16"/>
      <c r="F60" s="17"/>
      <c r="G60" s="15" t="s">
        <v>79</v>
      </c>
      <c r="H60" s="16">
        <f>(271/8063)*J60</f>
        <v>12.099714746372317</v>
      </c>
      <c r="I60" s="16">
        <v>6</v>
      </c>
      <c r="J60" s="16">
        <v>360</v>
      </c>
      <c r="K60" s="16">
        <f>(I60-H60)^2/H60</f>
        <v>3.0749914991398453</v>
      </c>
      <c r="L60" s="17">
        <v>0.07950500960004003</v>
      </c>
      <c r="M60" s="18" t="s">
        <v>80</v>
      </c>
      <c r="N60" s="16">
        <f t="shared" si="0"/>
        <v>2.8568770928934635</v>
      </c>
      <c r="O60" s="16">
        <v>5</v>
      </c>
      <c r="P60" s="16">
        <v>85</v>
      </c>
      <c r="Q60" s="16">
        <f t="shared" si="1"/>
        <v>1.6076910716214876</v>
      </c>
      <c r="R60" s="17">
        <v>0.20481667014609228</v>
      </c>
    </row>
    <row r="61" spans="1:18" ht="12.7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18" t="s">
        <v>53</v>
      </c>
      <c r="N61" s="16">
        <f t="shared" si="0"/>
        <v>10.419198809376162</v>
      </c>
      <c r="O61" s="16">
        <v>6</v>
      </c>
      <c r="P61" s="16">
        <v>310</v>
      </c>
      <c r="Q61" s="16">
        <f t="shared" si="1"/>
        <v>1.874358909364259</v>
      </c>
      <c r="R61" s="17">
        <v>0.17097668209621442</v>
      </c>
    </row>
    <row r="62" spans="1:18" ht="22.5">
      <c r="A62" s="15"/>
      <c r="B62" s="16"/>
      <c r="C62" s="16"/>
      <c r="D62" s="16"/>
      <c r="E62" s="16"/>
      <c r="F62" s="17"/>
      <c r="G62" s="15" t="s">
        <v>153</v>
      </c>
      <c r="H62" s="16">
        <f>(271/8063)*J62</f>
        <v>229.18876348753562</v>
      </c>
      <c r="I62" s="16">
        <v>241</v>
      </c>
      <c r="J62" s="16">
        <v>6819</v>
      </c>
      <c r="K62" s="16">
        <f>(I62-H62)^2/H62</f>
        <v>0.6086917431314586</v>
      </c>
      <c r="L62" s="17">
        <v>0.4352808176323196</v>
      </c>
      <c r="M62" s="18" t="s">
        <v>49</v>
      </c>
      <c r="N62" s="16">
        <f t="shared" si="0"/>
        <v>171.91678035470667</v>
      </c>
      <c r="O62" s="16">
        <v>192</v>
      </c>
      <c r="P62" s="16">
        <v>5115</v>
      </c>
      <c r="Q62" s="16">
        <f t="shared" si="1"/>
        <v>2.346110196392201</v>
      </c>
      <c r="R62" s="17">
        <v>0.1255960547989987</v>
      </c>
    </row>
    <row r="63" spans="1:18" ht="22.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37" t="s">
        <v>38</v>
      </c>
      <c r="N63" s="32">
        <f t="shared" si="0"/>
        <v>50.045764603745496</v>
      </c>
      <c r="O63" s="32">
        <v>36</v>
      </c>
      <c r="P63" s="32">
        <v>1489</v>
      </c>
      <c r="Q63" s="32">
        <f t="shared" si="1"/>
        <v>3.9420619280350633</v>
      </c>
      <c r="R63" s="33">
        <v>0.047093021818720215</v>
      </c>
    </row>
    <row r="64" spans="1:18" ht="12.7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18" t="s">
        <v>51</v>
      </c>
      <c r="N64" s="16">
        <f t="shared" si="0"/>
        <v>65.6073421803299</v>
      </c>
      <c r="O64" s="16">
        <v>67</v>
      </c>
      <c r="P64" s="16">
        <v>1952</v>
      </c>
      <c r="Q64" s="16">
        <f t="shared" si="1"/>
        <v>0.02956217609543378</v>
      </c>
      <c r="R64" s="17">
        <v>0.8634874145034663</v>
      </c>
    </row>
    <row r="65" spans="1:18" ht="22.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8" t="s">
        <v>50</v>
      </c>
      <c r="N65" s="16">
        <f t="shared" si="0"/>
        <v>53.910951258836654</v>
      </c>
      <c r="O65" s="16">
        <v>49</v>
      </c>
      <c r="P65" s="16">
        <v>1604</v>
      </c>
      <c r="Q65" s="16">
        <f t="shared" si="1"/>
        <v>0.4473570156623081</v>
      </c>
      <c r="R65" s="17">
        <v>0.503592744858828</v>
      </c>
    </row>
    <row r="66" spans="1:18" ht="12.7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18" t="s">
        <v>52</v>
      </c>
      <c r="N66" s="16">
        <f t="shared" si="0"/>
        <v>11.797221877713008</v>
      </c>
      <c r="O66" s="16">
        <v>17</v>
      </c>
      <c r="P66" s="16">
        <v>351</v>
      </c>
      <c r="Q66" s="16">
        <f t="shared" si="1"/>
        <v>2.2945147993601767</v>
      </c>
      <c r="R66" s="17">
        <v>0.12983177693254877</v>
      </c>
    </row>
    <row r="67" spans="1:18" ht="12.7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8" t="s">
        <v>54</v>
      </c>
      <c r="N67" s="16">
        <f t="shared" si="0"/>
        <v>5.7809748232667735</v>
      </c>
      <c r="O67" s="16">
        <v>4</v>
      </c>
      <c r="P67" s="16">
        <v>172</v>
      </c>
      <c r="Q67" s="16">
        <f t="shared" si="1"/>
        <v>0.5486741281667995</v>
      </c>
      <c r="R67" s="17">
        <v>0.45885995130180746</v>
      </c>
    </row>
    <row r="68" spans="1:18" ht="12.7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8" t="s">
        <v>15</v>
      </c>
      <c r="N68" s="16">
        <f t="shared" si="0"/>
        <v>1.8485675306957705</v>
      </c>
      <c r="O68" s="16">
        <v>4</v>
      </c>
      <c r="P68" s="16">
        <v>55</v>
      </c>
      <c r="Q68" s="16">
        <f t="shared" si="1"/>
        <v>2.503918084201307</v>
      </c>
      <c r="R68" s="17">
        <v>0.11356345179533422</v>
      </c>
    </row>
    <row r="69" spans="1:18" ht="12.7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8" t="s">
        <v>154</v>
      </c>
      <c r="N69" s="16">
        <f aca="true" t="shared" si="2" ref="N69:N132">(271/8063)*P69</f>
        <v>0.7394270122783082</v>
      </c>
      <c r="O69" s="16">
        <v>2</v>
      </c>
      <c r="P69" s="16">
        <v>22</v>
      </c>
      <c r="Q69" s="16">
        <f aca="true" t="shared" si="3" ref="Q69:Q132">(O69-N69)^2/N69</f>
        <v>2.1490211082192685</v>
      </c>
      <c r="R69" s="17">
        <v>0.14266082116959855</v>
      </c>
    </row>
    <row r="70" spans="1:1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8" t="s">
        <v>56</v>
      </c>
      <c r="N70" s="16">
        <f t="shared" si="2"/>
        <v>17.074041919880937</v>
      </c>
      <c r="O70" s="16">
        <v>11</v>
      </c>
      <c r="P70" s="16">
        <v>508</v>
      </c>
      <c r="Q70" s="16">
        <f t="shared" si="3"/>
        <v>2.1608231617091036</v>
      </c>
      <c r="R70" s="17">
        <v>0.14156883258568398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8" t="s">
        <v>57</v>
      </c>
      <c r="N71" s="16">
        <f t="shared" si="2"/>
        <v>10.788912315515315</v>
      </c>
      <c r="O71" s="16">
        <v>13</v>
      </c>
      <c r="P71" s="16">
        <v>321</v>
      </c>
      <c r="Q71" s="16">
        <f t="shared" si="3"/>
        <v>0.4531419484658528</v>
      </c>
      <c r="R71" s="17">
        <v>0.5008466575262716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8" t="s">
        <v>53</v>
      </c>
      <c r="N72" s="16">
        <f t="shared" si="2"/>
        <v>10.419198809376162</v>
      </c>
      <c r="O72" s="16">
        <v>6</v>
      </c>
      <c r="P72" s="16">
        <v>310</v>
      </c>
      <c r="Q72" s="16">
        <f t="shared" si="3"/>
        <v>1.874358909364259</v>
      </c>
      <c r="R72" s="17">
        <v>0.17097668209621442</v>
      </c>
    </row>
    <row r="73" spans="1:18" ht="12.75">
      <c r="A73" s="15"/>
      <c r="B73" s="16"/>
      <c r="C73" s="16"/>
      <c r="D73" s="16"/>
      <c r="E73" s="16"/>
      <c r="F73" s="17"/>
      <c r="G73" s="15" t="s">
        <v>81</v>
      </c>
      <c r="H73" s="16">
        <f>(271/8063)*J73</f>
        <v>78.51370457646037</v>
      </c>
      <c r="I73" s="16">
        <v>87</v>
      </c>
      <c r="J73" s="16">
        <v>2336</v>
      </c>
      <c r="K73" s="16">
        <f>(I73-H73)^2/H73</f>
        <v>0.9172565529047976</v>
      </c>
      <c r="L73" s="17">
        <v>0.3381963444124728</v>
      </c>
      <c r="M73" s="18" t="s">
        <v>86</v>
      </c>
      <c r="N73" s="16">
        <f t="shared" si="2"/>
        <v>3.7643556988713875</v>
      </c>
      <c r="O73" s="16">
        <v>4</v>
      </c>
      <c r="P73" s="16">
        <v>112</v>
      </c>
      <c r="Q73" s="16">
        <f t="shared" si="3"/>
        <v>0.014751059967855964</v>
      </c>
      <c r="R73" s="17">
        <v>0.9033314936124036</v>
      </c>
    </row>
    <row r="74" spans="1:18" ht="12.7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18" t="s">
        <v>82</v>
      </c>
      <c r="N74" s="16">
        <f t="shared" si="2"/>
        <v>11.797221877713008</v>
      </c>
      <c r="O74" s="16">
        <v>17</v>
      </c>
      <c r="P74" s="16">
        <v>351</v>
      </c>
      <c r="Q74" s="16">
        <f t="shared" si="3"/>
        <v>2.2945147993601767</v>
      </c>
      <c r="R74" s="17">
        <v>0.12983177693254877</v>
      </c>
    </row>
    <row r="75" spans="1:18" ht="12.7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8" t="s">
        <v>84</v>
      </c>
      <c r="N75" s="16">
        <f t="shared" si="2"/>
        <v>75.92571003348628</v>
      </c>
      <c r="O75" s="16">
        <v>84</v>
      </c>
      <c r="P75" s="16">
        <v>2259</v>
      </c>
      <c r="Q75" s="16">
        <f t="shared" si="3"/>
        <v>0.8586572115636567</v>
      </c>
      <c r="R75" s="17">
        <v>0.35411473423150963</v>
      </c>
    </row>
    <row r="76" spans="1:18" ht="12.7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18" t="s">
        <v>83</v>
      </c>
      <c r="N76" s="16">
        <f t="shared" si="2"/>
        <v>23.258340568026785</v>
      </c>
      <c r="O76" s="16">
        <v>19</v>
      </c>
      <c r="P76" s="16">
        <v>692</v>
      </c>
      <c r="Q76" s="16">
        <f t="shared" si="3"/>
        <v>0.7796542638227053</v>
      </c>
      <c r="R76" s="17">
        <v>0.37724689899572217</v>
      </c>
    </row>
    <row r="77" spans="1:18" ht="12.7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18" t="s">
        <v>85</v>
      </c>
      <c r="N77" s="16">
        <f t="shared" si="2"/>
        <v>20.737566662532554</v>
      </c>
      <c r="O77" s="16">
        <v>19</v>
      </c>
      <c r="P77" s="16">
        <v>617</v>
      </c>
      <c r="Q77" s="16">
        <f t="shared" si="3"/>
        <v>0.14558785781744224</v>
      </c>
      <c r="R77" s="17">
        <v>0.7027879293905288</v>
      </c>
    </row>
    <row r="78" spans="1:18" ht="22.5">
      <c r="A78" s="15"/>
      <c r="B78" s="16"/>
      <c r="C78" s="16"/>
      <c r="D78" s="16"/>
      <c r="E78" s="16"/>
      <c r="F78" s="17"/>
      <c r="G78" s="15" t="s">
        <v>91</v>
      </c>
      <c r="H78" s="16">
        <f>(271/8063)*J78</f>
        <v>35.59332754557857</v>
      </c>
      <c r="I78" s="16">
        <v>32</v>
      </c>
      <c r="J78" s="16">
        <v>1059</v>
      </c>
      <c r="K78" s="16">
        <f>(I78-H78)^2/H78</f>
        <v>0.36276470170650377</v>
      </c>
      <c r="L78" s="17">
        <v>0.5469747857092049</v>
      </c>
      <c r="M78" s="18" t="s">
        <v>92</v>
      </c>
      <c r="N78" s="16">
        <f t="shared" si="2"/>
        <v>25.106908098722556</v>
      </c>
      <c r="O78" s="16">
        <v>16</v>
      </c>
      <c r="P78" s="16">
        <v>747</v>
      </c>
      <c r="Q78" s="16">
        <f t="shared" si="3"/>
        <v>3.3033050024506307</v>
      </c>
      <c r="R78" s="17">
        <v>0.06914064082983273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8" t="s">
        <v>94</v>
      </c>
      <c r="N79" s="16">
        <f t="shared" si="2"/>
        <v>4.201289842490388</v>
      </c>
      <c r="O79" s="16">
        <v>5</v>
      </c>
      <c r="P79" s="16">
        <v>125</v>
      </c>
      <c r="Q79" s="16">
        <f t="shared" si="3"/>
        <v>0.15184334802544375</v>
      </c>
      <c r="R79" s="17">
        <v>0.6967799764287244</v>
      </c>
    </row>
    <row r="80" spans="1:18" ht="12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34" t="s">
        <v>93</v>
      </c>
      <c r="N80" s="35">
        <f t="shared" si="2"/>
        <v>3.562693786431849</v>
      </c>
      <c r="O80" s="35">
        <v>10</v>
      </c>
      <c r="P80" s="35">
        <v>106</v>
      </c>
      <c r="Q80" s="35">
        <f t="shared" si="3"/>
        <v>11.631342397446264</v>
      </c>
      <c r="R80" s="36">
        <v>0.0006484973583245068</v>
      </c>
    </row>
    <row r="81" spans="1:18" ht="12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18" t="s">
        <v>161</v>
      </c>
      <c r="N81" s="16">
        <f t="shared" si="2"/>
        <v>0.6049857373186158</v>
      </c>
      <c r="O81" s="16">
        <v>2</v>
      </c>
      <c r="P81" s="16">
        <v>18</v>
      </c>
      <c r="Q81" s="16">
        <f t="shared" si="3"/>
        <v>3.2167118545797893</v>
      </c>
      <c r="R81" s="17">
        <v>0.07288991069058093</v>
      </c>
    </row>
    <row r="82" spans="1:18" ht="12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8" t="s">
        <v>162</v>
      </c>
      <c r="N82" s="16">
        <f t="shared" si="2"/>
        <v>1.277192112117078</v>
      </c>
      <c r="O82" s="16">
        <v>2</v>
      </c>
      <c r="P82" s="16">
        <v>38</v>
      </c>
      <c r="Q82" s="16">
        <f t="shared" si="3"/>
        <v>0.4090623781881599</v>
      </c>
      <c r="R82" s="17">
        <v>0.5224457892436338</v>
      </c>
    </row>
    <row r="83" spans="1:18" ht="22.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34" t="s">
        <v>163</v>
      </c>
      <c r="N83" s="35">
        <f t="shared" si="2"/>
        <v>0.336103187399231</v>
      </c>
      <c r="O83" s="35">
        <v>2</v>
      </c>
      <c r="P83" s="35">
        <v>10</v>
      </c>
      <c r="Q83" s="35">
        <f t="shared" si="3"/>
        <v>8.237210198469343</v>
      </c>
      <c r="R83" s="36">
        <v>0.004104016519582698</v>
      </c>
    </row>
    <row r="84" spans="1:18" ht="22.5">
      <c r="A84" s="15"/>
      <c r="B84" s="16"/>
      <c r="C84" s="16"/>
      <c r="D84" s="16"/>
      <c r="E84" s="16"/>
      <c r="F84" s="17"/>
      <c r="G84" s="15" t="s">
        <v>164</v>
      </c>
      <c r="H84" s="16">
        <f>(271/8063)*J84</f>
        <v>0.336103187399231</v>
      </c>
      <c r="I84" s="16">
        <v>2</v>
      </c>
      <c r="J84" s="16">
        <v>10</v>
      </c>
      <c r="K84" s="16">
        <f>(I84-H84)^2/H84</f>
        <v>8.237210198469343</v>
      </c>
      <c r="L84" s="17">
        <v>0.004104016519582698</v>
      </c>
      <c r="M84" s="34" t="s">
        <v>163</v>
      </c>
      <c r="N84" s="35">
        <f t="shared" si="2"/>
        <v>0.336103187399231</v>
      </c>
      <c r="O84" s="35">
        <v>2</v>
      </c>
      <c r="P84" s="35">
        <v>10</v>
      </c>
      <c r="Q84" s="35">
        <f t="shared" si="3"/>
        <v>8.237210198469343</v>
      </c>
      <c r="R84" s="36">
        <v>0.004104016519582698</v>
      </c>
    </row>
    <row r="85" spans="1:18" ht="12.75">
      <c r="A85" s="15"/>
      <c r="B85" s="16"/>
      <c r="C85" s="16"/>
      <c r="D85" s="16"/>
      <c r="E85" s="16"/>
      <c r="F85" s="17"/>
      <c r="G85" s="15" t="s">
        <v>95</v>
      </c>
      <c r="H85" s="16">
        <f>(271/8063)*J85</f>
        <v>1.7141262557360781</v>
      </c>
      <c r="I85" s="16">
        <v>2</v>
      </c>
      <c r="J85" s="16">
        <v>51</v>
      </c>
      <c r="K85" s="16">
        <f>(I85-H85)^2/H85</f>
        <v>0.04767665006355116</v>
      </c>
      <c r="L85" s="17">
        <v>0.8271565491288623</v>
      </c>
      <c r="M85" s="18" t="s">
        <v>96</v>
      </c>
      <c r="N85" s="16">
        <f t="shared" si="2"/>
        <v>1.680515936996155</v>
      </c>
      <c r="O85" s="16">
        <v>2</v>
      </c>
      <c r="P85" s="16">
        <v>50</v>
      </c>
      <c r="Q85" s="16">
        <f t="shared" si="3"/>
        <v>0.060737339210177495</v>
      </c>
      <c r="R85" s="17">
        <v>0.8053343188836538</v>
      </c>
    </row>
    <row r="86" spans="1:18" ht="13.5" thickBot="1">
      <c r="A86" s="19"/>
      <c r="B86" s="20"/>
      <c r="C86" s="20"/>
      <c r="D86" s="20"/>
      <c r="E86" s="20"/>
      <c r="F86" s="21"/>
      <c r="G86" s="19"/>
      <c r="H86" s="20"/>
      <c r="I86" s="20"/>
      <c r="J86" s="20"/>
      <c r="K86" s="20"/>
      <c r="L86" s="21"/>
      <c r="M86" s="39" t="s">
        <v>97</v>
      </c>
      <c r="N86" s="20">
        <f t="shared" si="2"/>
        <v>1.2435817933771547</v>
      </c>
      <c r="O86" s="20">
        <v>2</v>
      </c>
      <c r="P86" s="20">
        <v>37</v>
      </c>
      <c r="Q86" s="20">
        <f t="shared" si="3"/>
        <v>0.46009720177448243</v>
      </c>
      <c r="R86" s="21">
        <v>0.4975785492016701</v>
      </c>
    </row>
    <row r="87" spans="1:18" ht="12.75">
      <c r="A87" s="44" t="s">
        <v>145</v>
      </c>
      <c r="B87" s="29">
        <f>(271/8063)*D87</f>
        <v>18.888999131836783</v>
      </c>
      <c r="C87" s="29">
        <v>28</v>
      </c>
      <c r="D87" s="29">
        <v>562</v>
      </c>
      <c r="E87" s="29">
        <f>(C87-B87)^2/B87</f>
        <v>4.394639241618668</v>
      </c>
      <c r="F87" s="30">
        <v>0.03605208632660295</v>
      </c>
      <c r="G87" s="11" t="s">
        <v>141</v>
      </c>
      <c r="H87" s="12">
        <f>(271/8063)*J87</f>
        <v>2.4535532680143866</v>
      </c>
      <c r="I87" s="12">
        <v>4</v>
      </c>
      <c r="J87" s="12">
        <v>73</v>
      </c>
      <c r="K87" s="12">
        <f>(I87-H87)^2/H87</f>
        <v>0.9747077946281463</v>
      </c>
      <c r="L87" s="13">
        <v>0.3235088682593019</v>
      </c>
      <c r="M87" s="14" t="s">
        <v>142</v>
      </c>
      <c r="N87" s="12">
        <f t="shared" si="2"/>
        <v>2.352722311794617</v>
      </c>
      <c r="O87" s="12">
        <v>4</v>
      </c>
      <c r="P87" s="12">
        <v>70</v>
      </c>
      <c r="Q87" s="12">
        <f t="shared" si="3"/>
        <v>1.1533548895489667</v>
      </c>
      <c r="R87" s="13">
        <v>0.28284795335229596</v>
      </c>
    </row>
    <row r="88" spans="1:18" ht="12.75">
      <c r="A88" s="15"/>
      <c r="B88" s="16"/>
      <c r="C88" s="16"/>
      <c r="D88" s="16"/>
      <c r="E88" s="16"/>
      <c r="F88" s="17"/>
      <c r="G88" s="15" t="s">
        <v>165</v>
      </c>
      <c r="H88" s="16">
        <f>(271/8063)*J88</f>
        <v>0.7730373310182314</v>
      </c>
      <c r="I88" s="16">
        <v>2</v>
      </c>
      <c r="J88" s="16">
        <v>23</v>
      </c>
      <c r="K88" s="16">
        <f>(I88-H88)^2/H88</f>
        <v>1.94743168365741</v>
      </c>
      <c r="L88" s="17">
        <v>0.16286388026631793</v>
      </c>
      <c r="M88" s="34" t="s">
        <v>166</v>
      </c>
      <c r="N88" s="35">
        <f t="shared" si="2"/>
        <v>0.47054446235892344</v>
      </c>
      <c r="O88" s="35">
        <v>2</v>
      </c>
      <c r="P88" s="35">
        <v>14</v>
      </c>
      <c r="Q88" s="35">
        <f t="shared" si="3"/>
        <v>4.971335184551861</v>
      </c>
      <c r="R88" s="36">
        <v>0.025770746356661878</v>
      </c>
    </row>
    <row r="89" spans="1:18" ht="12.75">
      <c r="A89" s="15"/>
      <c r="B89" s="16"/>
      <c r="C89" s="16"/>
      <c r="D89" s="16"/>
      <c r="E89" s="16"/>
      <c r="F89" s="17"/>
      <c r="G89" s="15" t="s">
        <v>146</v>
      </c>
      <c r="H89" s="16">
        <f>(271/8063)*J89</f>
        <v>14.18355450824755</v>
      </c>
      <c r="I89" s="16">
        <v>20</v>
      </c>
      <c r="J89" s="16">
        <v>422</v>
      </c>
      <c r="K89" s="16">
        <f>(I89-H89)^2/H89</f>
        <v>2.3852298899302777</v>
      </c>
      <c r="L89" s="17">
        <v>0.12248687244403644</v>
      </c>
      <c r="M89" s="34" t="s">
        <v>166</v>
      </c>
      <c r="N89" s="35">
        <f t="shared" si="2"/>
        <v>0.47054446235892344</v>
      </c>
      <c r="O89" s="35">
        <v>2</v>
      </c>
      <c r="P89" s="35">
        <v>14</v>
      </c>
      <c r="Q89" s="35">
        <f t="shared" si="3"/>
        <v>4.971335184551861</v>
      </c>
      <c r="R89" s="36">
        <v>0.025770746356661878</v>
      </c>
    </row>
    <row r="90" spans="1:18" ht="12.7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18" t="s">
        <v>167</v>
      </c>
      <c r="N90" s="16">
        <f t="shared" si="2"/>
        <v>11.965273471412624</v>
      </c>
      <c r="O90" s="16">
        <v>17</v>
      </c>
      <c r="P90" s="16">
        <v>356</v>
      </c>
      <c r="Q90" s="16">
        <f t="shared" si="3"/>
        <v>2.118503290227669</v>
      </c>
      <c r="R90" s="17">
        <v>0.1455287006744802</v>
      </c>
    </row>
    <row r="91" spans="1:18" ht="12.75">
      <c r="A91" s="15"/>
      <c r="B91" s="16"/>
      <c r="C91" s="16"/>
      <c r="D91" s="16"/>
      <c r="E91" s="16"/>
      <c r="F91" s="17"/>
      <c r="G91" s="15" t="s">
        <v>147</v>
      </c>
      <c r="H91" s="16">
        <f>(271/8063)*J91</f>
        <v>2.352722311794617</v>
      </c>
      <c r="I91" s="16">
        <v>4</v>
      </c>
      <c r="J91" s="16">
        <v>70</v>
      </c>
      <c r="K91" s="16">
        <f>(I91-H91)^2/H91</f>
        <v>1.1533548895489667</v>
      </c>
      <c r="L91" s="17">
        <v>0.28284795335229596</v>
      </c>
      <c r="M91" s="18" t="s">
        <v>148</v>
      </c>
      <c r="N91" s="16">
        <f t="shared" si="2"/>
        <v>2.319111993054694</v>
      </c>
      <c r="O91" s="16">
        <v>4</v>
      </c>
      <c r="P91" s="16">
        <v>69</v>
      </c>
      <c r="Q91" s="16">
        <f t="shared" si="3"/>
        <v>1.2183044632402664</v>
      </c>
      <c r="R91" s="17">
        <v>0.2696936586505032</v>
      </c>
    </row>
    <row r="92" spans="1:18" ht="12.75">
      <c r="A92" s="15"/>
      <c r="B92" s="16"/>
      <c r="C92" s="16"/>
      <c r="D92" s="16"/>
      <c r="E92" s="16"/>
      <c r="F92" s="17"/>
      <c r="G92" s="15" t="s">
        <v>149</v>
      </c>
      <c r="H92" s="16">
        <f>(271/8063)*J92</f>
        <v>2.7896564554136174</v>
      </c>
      <c r="I92" s="16">
        <v>6</v>
      </c>
      <c r="J92" s="16">
        <v>83</v>
      </c>
      <c r="K92" s="16">
        <f>(I92-H92)^2/H92</f>
        <v>3.694471286694462</v>
      </c>
      <c r="L92" s="17">
        <v>0.05459308193318335</v>
      </c>
      <c r="M92" s="18" t="s">
        <v>150</v>
      </c>
      <c r="N92" s="16">
        <f t="shared" si="2"/>
        <v>1.9157881681756168</v>
      </c>
      <c r="O92" s="16">
        <v>4</v>
      </c>
      <c r="P92" s="16">
        <v>57</v>
      </c>
      <c r="Q92" s="16">
        <f t="shared" si="3"/>
        <v>2.2674422110318364</v>
      </c>
      <c r="R92" s="17">
        <v>0.13211779253035472</v>
      </c>
    </row>
    <row r="93" spans="1:18" ht="12.7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34" t="s">
        <v>151</v>
      </c>
      <c r="N93" s="35">
        <f t="shared" si="2"/>
        <v>1.2435817933771547</v>
      </c>
      <c r="O93" s="35">
        <v>4</v>
      </c>
      <c r="P93" s="35">
        <v>37</v>
      </c>
      <c r="Q93" s="35">
        <f t="shared" si="3"/>
        <v>6.109643426966464</v>
      </c>
      <c r="R93" s="36">
        <v>0.013444625023318557</v>
      </c>
    </row>
    <row r="94" spans="1:18" ht="12.75">
      <c r="A94" s="15"/>
      <c r="B94" s="16"/>
      <c r="C94" s="16"/>
      <c r="D94" s="16"/>
      <c r="E94" s="16"/>
      <c r="F94" s="17"/>
      <c r="G94" s="38" t="s">
        <v>168</v>
      </c>
      <c r="H94" s="35">
        <f>(271/8063)*J94</f>
        <v>0.336103187399231</v>
      </c>
      <c r="I94" s="35">
        <v>2</v>
      </c>
      <c r="J94" s="35">
        <v>10</v>
      </c>
      <c r="K94" s="35">
        <f>(I94-H94)^2/H94</f>
        <v>8.237210198469343</v>
      </c>
      <c r="L94" s="36">
        <v>0.004104016519582698</v>
      </c>
      <c r="M94" s="18" t="s">
        <v>169</v>
      </c>
      <c r="N94" s="16"/>
      <c r="O94" s="16"/>
      <c r="P94" s="16"/>
      <c r="Q94" s="16"/>
      <c r="R94" s="17"/>
    </row>
    <row r="95" spans="1:18" ht="13.5" thickBot="1">
      <c r="A95" s="19"/>
      <c r="B95" s="20"/>
      <c r="C95" s="20"/>
      <c r="D95" s="20"/>
      <c r="E95" s="20"/>
      <c r="F95" s="21"/>
      <c r="G95" s="19" t="s">
        <v>97</v>
      </c>
      <c r="H95" s="20">
        <f>(271/8063)*J95</f>
        <v>1.2435817933771547</v>
      </c>
      <c r="I95" s="20">
        <v>2</v>
      </c>
      <c r="J95" s="20">
        <v>37</v>
      </c>
      <c r="K95" s="20">
        <f>(I95-H95)^2/H95</f>
        <v>0.46009720177448243</v>
      </c>
      <c r="L95" s="21">
        <v>0.4975785492016701</v>
      </c>
      <c r="M95" s="39" t="s">
        <v>169</v>
      </c>
      <c r="N95" s="20"/>
      <c r="O95" s="20"/>
      <c r="P95" s="20"/>
      <c r="Q95" s="20"/>
      <c r="R95" s="21"/>
    </row>
    <row r="96" spans="1:18" ht="12.75">
      <c r="A96" s="11" t="s">
        <v>10</v>
      </c>
      <c r="B96" s="12">
        <f>(271/8063)*D96</f>
        <v>38.416594319732106</v>
      </c>
      <c r="C96" s="12">
        <v>29</v>
      </c>
      <c r="D96" s="12">
        <v>1143</v>
      </c>
      <c r="E96" s="12">
        <f>(C96-B96)^2/B96</f>
        <v>2.308175676490557</v>
      </c>
      <c r="F96" s="13">
        <v>0.12869501624244495</v>
      </c>
      <c r="G96" s="11" t="s">
        <v>22</v>
      </c>
      <c r="H96" s="12">
        <f>(271/8063)*J96</f>
        <v>12.066104427632393</v>
      </c>
      <c r="I96" s="12">
        <v>13</v>
      </c>
      <c r="J96" s="12">
        <v>359</v>
      </c>
      <c r="K96" s="12">
        <f>(I96-H96)^2/H96</f>
        <v>0.07228189887785978</v>
      </c>
      <c r="L96" s="13">
        <v>0.7880428586019346</v>
      </c>
      <c r="M96" s="14" t="s">
        <v>170</v>
      </c>
      <c r="N96" s="12">
        <f t="shared" si="2"/>
        <v>1.4116333870767703</v>
      </c>
      <c r="O96" s="12">
        <v>2</v>
      </c>
      <c r="P96" s="12">
        <v>42</v>
      </c>
      <c r="Q96" s="12">
        <f t="shared" si="3"/>
        <v>0.24523029447441597</v>
      </c>
      <c r="R96" s="13">
        <v>0.6204537810674329</v>
      </c>
    </row>
    <row r="97" spans="1:18" ht="22.5">
      <c r="A97" s="15"/>
      <c r="B97" s="16"/>
      <c r="C97" s="16"/>
      <c r="D97" s="16"/>
      <c r="E97" s="16"/>
      <c r="F97" s="17"/>
      <c r="G97" s="15"/>
      <c r="H97" s="16"/>
      <c r="I97" s="16"/>
      <c r="J97" s="16"/>
      <c r="K97" s="16"/>
      <c r="L97" s="17"/>
      <c r="M97" s="18" t="s">
        <v>23</v>
      </c>
      <c r="N97" s="16">
        <f t="shared" si="2"/>
        <v>3.663524742651618</v>
      </c>
      <c r="O97" s="16">
        <v>4</v>
      </c>
      <c r="P97" s="16">
        <v>109</v>
      </c>
      <c r="Q97" s="16">
        <f t="shared" si="3"/>
        <v>0.030903462310374784</v>
      </c>
      <c r="R97" s="17">
        <v>0.8604559364638137</v>
      </c>
    </row>
    <row r="98" spans="1:18" ht="22.5">
      <c r="A98" s="15"/>
      <c r="B98" s="16"/>
      <c r="C98" s="16"/>
      <c r="D98" s="16"/>
      <c r="E98" s="16"/>
      <c r="F98" s="17"/>
      <c r="G98" s="15"/>
      <c r="H98" s="16"/>
      <c r="I98" s="16"/>
      <c r="J98" s="16"/>
      <c r="K98" s="16"/>
      <c r="L98" s="17"/>
      <c r="M98" s="34" t="s">
        <v>171</v>
      </c>
      <c r="N98" s="35">
        <f t="shared" si="2"/>
        <v>0.638596056058539</v>
      </c>
      <c r="O98" s="35">
        <v>3</v>
      </c>
      <c r="P98" s="35">
        <v>19</v>
      </c>
      <c r="Q98" s="35">
        <f t="shared" si="3"/>
        <v>8.732012253378407</v>
      </c>
      <c r="R98" s="36">
        <v>0.003126712368132667</v>
      </c>
    </row>
    <row r="99" spans="1:18" ht="22.5">
      <c r="A99" s="15"/>
      <c r="B99" s="16"/>
      <c r="C99" s="16"/>
      <c r="D99" s="16"/>
      <c r="E99" s="16"/>
      <c r="F99" s="17"/>
      <c r="G99" s="15" t="s">
        <v>17</v>
      </c>
      <c r="H99" s="16">
        <f>(271/8063)*J99</f>
        <v>8.167307453801314</v>
      </c>
      <c r="I99" s="16">
        <v>9</v>
      </c>
      <c r="J99" s="16">
        <v>243</v>
      </c>
      <c r="K99" s="16">
        <f>(I99-H99)^2/H99</f>
        <v>0.08489662969307371</v>
      </c>
      <c r="L99" s="17">
        <v>0.7707681552702091</v>
      </c>
      <c r="M99" s="18" t="s">
        <v>16</v>
      </c>
      <c r="N99" s="16">
        <f t="shared" si="2"/>
        <v>1.7141262557360781</v>
      </c>
      <c r="O99" s="16">
        <v>4</v>
      </c>
      <c r="P99" s="16">
        <v>51</v>
      </c>
      <c r="Q99" s="16">
        <f t="shared" si="3"/>
        <v>3.048327833045971</v>
      </c>
      <c r="R99" s="17">
        <v>0.08082031580023818</v>
      </c>
    </row>
    <row r="100" spans="1:18" ht="22.5">
      <c r="A100" s="15"/>
      <c r="B100" s="16"/>
      <c r="C100" s="16"/>
      <c r="D100" s="16"/>
      <c r="E100" s="16"/>
      <c r="F100" s="17"/>
      <c r="G100" s="15"/>
      <c r="H100" s="16"/>
      <c r="I100" s="16"/>
      <c r="J100" s="16"/>
      <c r="K100" s="16"/>
      <c r="L100" s="17"/>
      <c r="M100" s="18" t="s">
        <v>19</v>
      </c>
      <c r="N100" s="16">
        <f t="shared" si="2"/>
        <v>4.705444623589234</v>
      </c>
      <c r="O100" s="16">
        <v>5</v>
      </c>
      <c r="P100" s="16">
        <v>140</v>
      </c>
      <c r="Q100" s="16">
        <f t="shared" si="3"/>
        <v>0.018438824959819956</v>
      </c>
      <c r="R100" s="17">
        <v>0.8919875851572936</v>
      </c>
    </row>
    <row r="101" spans="1:18" ht="12.7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8" t="s">
        <v>170</v>
      </c>
      <c r="N101" s="16">
        <f t="shared" si="2"/>
        <v>1.4116333870767703</v>
      </c>
      <c r="O101" s="16">
        <v>2</v>
      </c>
      <c r="P101" s="16">
        <v>42</v>
      </c>
      <c r="Q101" s="16">
        <f t="shared" si="3"/>
        <v>0.24523029447441597</v>
      </c>
      <c r="R101" s="17">
        <v>0.6204537810674329</v>
      </c>
    </row>
    <row r="102" spans="1:18" ht="22.5">
      <c r="A102" s="15"/>
      <c r="B102" s="16"/>
      <c r="C102" s="16"/>
      <c r="D102" s="16"/>
      <c r="E102" s="16"/>
      <c r="F102" s="17"/>
      <c r="G102" s="15" t="s">
        <v>24</v>
      </c>
      <c r="H102" s="16">
        <f>(271/8063)*J102</f>
        <v>18.51928562569763</v>
      </c>
      <c r="I102" s="16">
        <v>16</v>
      </c>
      <c r="J102" s="16">
        <v>551</v>
      </c>
      <c r="K102" s="16">
        <f>(I102-H102)^2/H102</f>
        <v>0.34271300697688845</v>
      </c>
      <c r="L102" s="17">
        <v>0.5582673933858698</v>
      </c>
      <c r="M102" s="18" t="s">
        <v>19</v>
      </c>
      <c r="N102" s="16">
        <f t="shared" si="2"/>
        <v>4.705444623589234</v>
      </c>
      <c r="O102" s="16">
        <v>5</v>
      </c>
      <c r="P102" s="16">
        <v>140</v>
      </c>
      <c r="Q102" s="16">
        <f t="shared" si="3"/>
        <v>0.018438824959819956</v>
      </c>
      <c r="R102" s="17">
        <v>0.8919875851572936</v>
      </c>
    </row>
    <row r="103" spans="1:18" ht="12.75">
      <c r="A103" s="15"/>
      <c r="B103" s="16"/>
      <c r="C103" s="16"/>
      <c r="D103" s="16"/>
      <c r="E103" s="16"/>
      <c r="F103" s="17"/>
      <c r="G103" s="15"/>
      <c r="H103" s="16"/>
      <c r="I103" s="16"/>
      <c r="J103" s="16"/>
      <c r="K103" s="16"/>
      <c r="L103" s="17"/>
      <c r="M103" s="18" t="s">
        <v>25</v>
      </c>
      <c r="N103" s="16">
        <f t="shared" si="2"/>
        <v>18.115961800818553</v>
      </c>
      <c r="O103" s="16">
        <v>16</v>
      </c>
      <c r="P103" s="16">
        <v>539</v>
      </c>
      <c r="Q103" s="16">
        <f t="shared" si="3"/>
        <v>0.24714637797044772</v>
      </c>
      <c r="R103" s="17">
        <v>0.6190916066192838</v>
      </c>
    </row>
    <row r="104" spans="1:18" ht="12.75">
      <c r="A104" s="15"/>
      <c r="B104" s="16"/>
      <c r="C104" s="16"/>
      <c r="D104" s="16"/>
      <c r="E104" s="16"/>
      <c r="F104" s="17"/>
      <c r="G104" s="15"/>
      <c r="H104" s="16"/>
      <c r="I104" s="16"/>
      <c r="J104" s="16"/>
      <c r="K104" s="16"/>
      <c r="L104" s="17"/>
      <c r="M104" s="34" t="s">
        <v>172</v>
      </c>
      <c r="N104" s="35">
        <f t="shared" si="2"/>
        <v>0.1680515936996155</v>
      </c>
      <c r="O104" s="35">
        <v>2</v>
      </c>
      <c r="P104" s="35">
        <v>5</v>
      </c>
      <c r="Q104" s="35">
        <f t="shared" si="3"/>
        <v>19.970265615839843</v>
      </c>
      <c r="R104" s="36">
        <v>7.865584212729537E-06</v>
      </c>
    </row>
    <row r="105" spans="1:18" ht="12.75">
      <c r="A105" s="15"/>
      <c r="B105" s="16"/>
      <c r="C105" s="16"/>
      <c r="D105" s="16"/>
      <c r="E105" s="16"/>
      <c r="F105" s="17"/>
      <c r="G105" s="15" t="s">
        <v>15</v>
      </c>
      <c r="H105" s="16">
        <f>(271/8063)*J105</f>
        <v>1.8485675306957705</v>
      </c>
      <c r="I105" s="16">
        <v>4</v>
      </c>
      <c r="J105" s="16">
        <v>55</v>
      </c>
      <c r="K105" s="16">
        <f>(I105-H105)^2/H105</f>
        <v>2.503918084201307</v>
      </c>
      <c r="L105" s="17">
        <v>0.11356345179533422</v>
      </c>
      <c r="M105" s="34" t="s">
        <v>172</v>
      </c>
      <c r="N105" s="35">
        <f t="shared" si="2"/>
        <v>0.1680515936996155</v>
      </c>
      <c r="O105" s="35">
        <v>2</v>
      </c>
      <c r="P105" s="35">
        <v>5</v>
      </c>
      <c r="Q105" s="35">
        <f t="shared" si="3"/>
        <v>19.970265615839843</v>
      </c>
      <c r="R105" s="36">
        <v>7.865584212729537E-06</v>
      </c>
    </row>
    <row r="106" spans="1:18" ht="22.5">
      <c r="A106" s="15"/>
      <c r="B106" s="16"/>
      <c r="C106" s="16"/>
      <c r="D106" s="16"/>
      <c r="E106" s="16"/>
      <c r="F106" s="17"/>
      <c r="G106" s="15"/>
      <c r="H106" s="16"/>
      <c r="I106" s="16"/>
      <c r="J106" s="16"/>
      <c r="K106" s="16"/>
      <c r="L106" s="17"/>
      <c r="M106" s="18" t="s">
        <v>16</v>
      </c>
      <c r="N106" s="16">
        <f t="shared" si="2"/>
        <v>1.7141262557360781</v>
      </c>
      <c r="O106" s="16">
        <v>4</v>
      </c>
      <c r="P106" s="16">
        <v>51</v>
      </c>
      <c r="Q106" s="16">
        <f t="shared" si="3"/>
        <v>3.048327833045971</v>
      </c>
      <c r="R106" s="17">
        <v>0.08082031580023818</v>
      </c>
    </row>
    <row r="107" spans="1:18" ht="12.75">
      <c r="A107" s="15"/>
      <c r="B107" s="16"/>
      <c r="C107" s="16"/>
      <c r="D107" s="16"/>
      <c r="E107" s="16"/>
      <c r="F107" s="17"/>
      <c r="G107" s="15"/>
      <c r="H107" s="16"/>
      <c r="I107" s="16"/>
      <c r="J107" s="16"/>
      <c r="K107" s="16"/>
      <c r="L107" s="17"/>
      <c r="M107" s="18" t="s">
        <v>14</v>
      </c>
      <c r="N107" s="16">
        <f t="shared" si="2"/>
        <v>1.680515936996155</v>
      </c>
      <c r="O107" s="16">
        <v>2</v>
      </c>
      <c r="P107" s="16">
        <v>50</v>
      </c>
      <c r="Q107" s="16">
        <f t="shared" si="3"/>
        <v>0.060737339210177495</v>
      </c>
      <c r="R107" s="17">
        <v>0.8053343188836538</v>
      </c>
    </row>
    <row r="108" spans="1:18" ht="12.75">
      <c r="A108" s="15"/>
      <c r="B108" s="16"/>
      <c r="C108" s="16"/>
      <c r="D108" s="16"/>
      <c r="E108" s="16"/>
      <c r="F108" s="17"/>
      <c r="G108" s="15" t="s">
        <v>11</v>
      </c>
      <c r="H108" s="16">
        <f>(271/8063)*J108</f>
        <v>12.805531439910702</v>
      </c>
      <c r="I108" s="16">
        <v>12</v>
      </c>
      <c r="J108" s="16">
        <v>381</v>
      </c>
      <c r="K108" s="16">
        <f>(I108-H108)^2/H108</f>
        <v>0.05067192281159505</v>
      </c>
      <c r="L108" s="17">
        <v>0.8218981754405121</v>
      </c>
      <c r="M108" s="18" t="s">
        <v>14</v>
      </c>
      <c r="N108" s="16">
        <f t="shared" si="2"/>
        <v>1.680515936996155</v>
      </c>
      <c r="O108" s="16">
        <v>2</v>
      </c>
      <c r="P108" s="16">
        <v>50</v>
      </c>
      <c r="Q108" s="16">
        <f t="shared" si="3"/>
        <v>0.060737339210177495</v>
      </c>
      <c r="R108" s="17">
        <v>0.8053343188836538</v>
      </c>
    </row>
    <row r="109" spans="1:18" ht="22.5">
      <c r="A109" s="15"/>
      <c r="B109" s="16"/>
      <c r="C109" s="16"/>
      <c r="D109" s="16"/>
      <c r="E109" s="16"/>
      <c r="F109" s="17"/>
      <c r="G109" s="15"/>
      <c r="H109" s="16"/>
      <c r="I109" s="16"/>
      <c r="J109" s="16"/>
      <c r="K109" s="16"/>
      <c r="L109" s="17"/>
      <c r="M109" s="18" t="s">
        <v>12</v>
      </c>
      <c r="N109" s="16">
        <f t="shared" si="2"/>
        <v>8.604241597420314</v>
      </c>
      <c r="O109" s="16">
        <v>9</v>
      </c>
      <c r="P109" s="16">
        <v>256</v>
      </c>
      <c r="Q109" s="16">
        <f t="shared" si="3"/>
        <v>0.01820319797382064</v>
      </c>
      <c r="R109" s="17">
        <v>0.8926757370543664</v>
      </c>
    </row>
    <row r="110" spans="1:18" ht="12.75">
      <c r="A110" s="15"/>
      <c r="B110" s="16"/>
      <c r="C110" s="16"/>
      <c r="D110" s="16"/>
      <c r="E110" s="16"/>
      <c r="F110" s="17"/>
      <c r="G110" s="15"/>
      <c r="H110" s="16"/>
      <c r="I110" s="16"/>
      <c r="J110" s="16"/>
      <c r="K110" s="16"/>
      <c r="L110" s="17"/>
      <c r="M110" s="18" t="s">
        <v>13</v>
      </c>
      <c r="N110" s="16">
        <f t="shared" si="2"/>
        <v>2.2182810368349246</v>
      </c>
      <c r="O110" s="16">
        <v>2</v>
      </c>
      <c r="P110" s="16">
        <v>66</v>
      </c>
      <c r="Q110" s="16">
        <f t="shared" si="3"/>
        <v>0.021479068815244702</v>
      </c>
      <c r="R110" s="17">
        <v>0.8834813870963021</v>
      </c>
    </row>
    <row r="111" spans="1:18" ht="22.5">
      <c r="A111" s="15"/>
      <c r="B111" s="16"/>
      <c r="C111" s="16"/>
      <c r="D111" s="16"/>
      <c r="E111" s="16"/>
      <c r="F111" s="17"/>
      <c r="G111" s="15" t="s">
        <v>20</v>
      </c>
      <c r="H111" s="16">
        <f aca="true" t="shared" si="4" ref="H111:H116">(271/8063)*J111</f>
        <v>4.974327173508619</v>
      </c>
      <c r="I111" s="16">
        <v>2</v>
      </c>
      <c r="J111" s="16">
        <v>148</v>
      </c>
      <c r="K111" s="16">
        <f aca="true" t="shared" si="5" ref="K111:K116">(I111-H111)^2/H111</f>
        <v>1.7784560256079507</v>
      </c>
      <c r="L111" s="17">
        <v>0.1823390318945517</v>
      </c>
      <c r="M111" s="18" t="s">
        <v>169</v>
      </c>
      <c r="N111" s="16"/>
      <c r="O111" s="16"/>
      <c r="P111" s="16"/>
      <c r="Q111" s="16"/>
      <c r="R111" s="17"/>
    </row>
    <row r="112" spans="1:18" ht="23.25" thickBot="1">
      <c r="A112" s="19"/>
      <c r="B112" s="20"/>
      <c r="C112" s="20"/>
      <c r="D112" s="20"/>
      <c r="E112" s="20"/>
      <c r="F112" s="21"/>
      <c r="G112" s="19" t="s">
        <v>26</v>
      </c>
      <c r="H112" s="20">
        <f t="shared" si="4"/>
        <v>9.679771797097853</v>
      </c>
      <c r="I112" s="20">
        <v>5</v>
      </c>
      <c r="J112" s="20">
        <v>288</v>
      </c>
      <c r="K112" s="20">
        <f t="shared" si="5"/>
        <v>2.262477311652999</v>
      </c>
      <c r="L112" s="21">
        <v>0.13254188518517163</v>
      </c>
      <c r="M112" s="39" t="s">
        <v>27</v>
      </c>
      <c r="N112" s="20">
        <f t="shared" si="2"/>
        <v>2.8904874116333867</v>
      </c>
      <c r="O112" s="20">
        <v>4</v>
      </c>
      <c r="P112" s="20">
        <v>86</v>
      </c>
      <c r="Q112" s="20">
        <f t="shared" si="3"/>
        <v>0.42588602143343884</v>
      </c>
      <c r="R112" s="21">
        <v>0.5140145506859106</v>
      </c>
    </row>
    <row r="113" spans="1:18" ht="12.75">
      <c r="A113" s="11" t="s">
        <v>140</v>
      </c>
      <c r="B113" s="12">
        <f>(271/8063)*D113</f>
        <v>21.6786555872504</v>
      </c>
      <c r="C113" s="12">
        <v>17</v>
      </c>
      <c r="D113" s="12">
        <v>645</v>
      </c>
      <c r="E113" s="12">
        <f>(C113-B113)^2/B113</f>
        <v>1.0097405725188593</v>
      </c>
      <c r="F113" s="13">
        <v>0.31496499770816855</v>
      </c>
      <c r="G113" s="11" t="s">
        <v>141</v>
      </c>
      <c r="H113" s="12">
        <f t="shared" si="4"/>
        <v>2.4535532680143866</v>
      </c>
      <c r="I113" s="12">
        <v>4</v>
      </c>
      <c r="J113" s="12">
        <v>73</v>
      </c>
      <c r="K113" s="12">
        <f t="shared" si="5"/>
        <v>0.9747077946281463</v>
      </c>
      <c r="L113" s="13">
        <v>0.3235088682593019</v>
      </c>
      <c r="M113" s="14" t="s">
        <v>142</v>
      </c>
      <c r="N113" s="12">
        <f t="shared" si="2"/>
        <v>2.352722311794617</v>
      </c>
      <c r="O113" s="12">
        <v>4</v>
      </c>
      <c r="P113" s="12">
        <v>70</v>
      </c>
      <c r="Q113" s="12">
        <f t="shared" si="3"/>
        <v>1.1533548895489667</v>
      </c>
      <c r="R113" s="13">
        <v>0.28284795335229596</v>
      </c>
    </row>
    <row r="114" spans="1:18" ht="22.5">
      <c r="A114" s="15"/>
      <c r="B114" s="16"/>
      <c r="C114" s="16"/>
      <c r="D114" s="16"/>
      <c r="E114" s="16"/>
      <c r="F114" s="17"/>
      <c r="G114" s="38" t="s">
        <v>164</v>
      </c>
      <c r="H114" s="35">
        <f t="shared" si="4"/>
        <v>0.336103187399231</v>
      </c>
      <c r="I114" s="35">
        <v>2</v>
      </c>
      <c r="J114" s="35">
        <v>10</v>
      </c>
      <c r="K114" s="35">
        <f t="shared" si="5"/>
        <v>8.237210198469343</v>
      </c>
      <c r="L114" s="36">
        <v>0.004104016519582698</v>
      </c>
      <c r="M114" s="34" t="s">
        <v>163</v>
      </c>
      <c r="N114" s="35">
        <f t="shared" si="2"/>
        <v>0.336103187399231</v>
      </c>
      <c r="O114" s="35">
        <v>2</v>
      </c>
      <c r="P114" s="35">
        <v>10</v>
      </c>
      <c r="Q114" s="35">
        <f t="shared" si="3"/>
        <v>8.237210198469343</v>
      </c>
      <c r="R114" s="36">
        <v>0.004104016519582698</v>
      </c>
    </row>
    <row r="115" spans="1:18" ht="13.5" thickBot="1">
      <c r="A115" s="19"/>
      <c r="B115" s="20"/>
      <c r="C115" s="20"/>
      <c r="D115" s="20"/>
      <c r="E115" s="20"/>
      <c r="F115" s="21"/>
      <c r="G115" s="19" t="s">
        <v>143</v>
      </c>
      <c r="H115" s="20">
        <f t="shared" si="4"/>
        <v>19.729257100334863</v>
      </c>
      <c r="I115" s="20">
        <v>14</v>
      </c>
      <c r="J115" s="20">
        <v>587</v>
      </c>
      <c r="K115" s="20">
        <f t="shared" si="5"/>
        <v>1.6637416581276296</v>
      </c>
      <c r="L115" s="21">
        <v>0.19709888902933015</v>
      </c>
      <c r="M115" s="39" t="s">
        <v>144</v>
      </c>
      <c r="N115" s="20">
        <f t="shared" si="2"/>
        <v>19.426764231675552</v>
      </c>
      <c r="O115" s="20">
        <v>14</v>
      </c>
      <c r="P115" s="20">
        <v>578</v>
      </c>
      <c r="Q115" s="20">
        <f t="shared" si="3"/>
        <v>1.515937995385509</v>
      </c>
      <c r="R115" s="21">
        <v>0.218235232100785</v>
      </c>
    </row>
    <row r="116" spans="1:18" ht="12.75">
      <c r="A116" s="11" t="s">
        <v>98</v>
      </c>
      <c r="B116" s="12">
        <f>(271/8063)*D116</f>
        <v>62.04464839389804</v>
      </c>
      <c r="C116" s="12">
        <v>69</v>
      </c>
      <c r="D116" s="12">
        <v>1846</v>
      </c>
      <c r="E116" s="12">
        <f>(C116-B116)^2/B116</f>
        <v>0.7797113404105104</v>
      </c>
      <c r="F116" s="13">
        <v>0.377229436808165</v>
      </c>
      <c r="G116" s="44" t="s">
        <v>134</v>
      </c>
      <c r="H116" s="29">
        <f t="shared" si="4"/>
        <v>15.897680763983628</v>
      </c>
      <c r="I116" s="29">
        <v>27</v>
      </c>
      <c r="J116" s="29">
        <v>473</v>
      </c>
      <c r="K116" s="29">
        <f t="shared" si="5"/>
        <v>7.753426065622694</v>
      </c>
      <c r="L116" s="30">
        <v>0.005361074212034023</v>
      </c>
      <c r="M116" s="28" t="s">
        <v>136</v>
      </c>
      <c r="N116" s="29">
        <f t="shared" si="2"/>
        <v>8.032866178841621</v>
      </c>
      <c r="O116" s="29">
        <v>15</v>
      </c>
      <c r="P116" s="29">
        <v>239</v>
      </c>
      <c r="Q116" s="29">
        <f t="shared" si="3"/>
        <v>6.042793767657263</v>
      </c>
      <c r="R116" s="30">
        <v>0.013963170651436707</v>
      </c>
    </row>
    <row r="117" spans="1:18" ht="12.75">
      <c r="A117" s="15"/>
      <c r="B117" s="16"/>
      <c r="C117" s="16"/>
      <c r="D117" s="16"/>
      <c r="E117" s="16"/>
      <c r="F117" s="17"/>
      <c r="G117" s="15"/>
      <c r="H117" s="16"/>
      <c r="I117" s="16"/>
      <c r="J117" s="16"/>
      <c r="K117" s="16"/>
      <c r="L117" s="17"/>
      <c r="M117" s="18" t="s">
        <v>173</v>
      </c>
      <c r="N117" s="16">
        <f t="shared" si="2"/>
        <v>0.6049857373186158</v>
      </c>
      <c r="O117" s="16">
        <v>2</v>
      </c>
      <c r="P117" s="16">
        <v>18</v>
      </c>
      <c r="Q117" s="16">
        <f t="shared" si="3"/>
        <v>3.2167118545797893</v>
      </c>
      <c r="R117" s="17">
        <v>0.07288991069058093</v>
      </c>
    </row>
    <row r="118" spans="1:18" ht="12.75">
      <c r="A118" s="15"/>
      <c r="B118" s="16"/>
      <c r="C118" s="16"/>
      <c r="D118" s="16"/>
      <c r="E118" s="16"/>
      <c r="F118" s="17"/>
      <c r="G118" s="15"/>
      <c r="H118" s="16"/>
      <c r="I118" s="16"/>
      <c r="J118" s="16"/>
      <c r="K118" s="16"/>
      <c r="L118" s="17"/>
      <c r="M118" s="34" t="s">
        <v>137</v>
      </c>
      <c r="N118" s="35">
        <f t="shared" si="2"/>
        <v>1.7477365744760014</v>
      </c>
      <c r="O118" s="35">
        <v>6</v>
      </c>
      <c r="P118" s="35">
        <v>52</v>
      </c>
      <c r="Q118" s="35">
        <f t="shared" si="3"/>
        <v>10.345806401328117</v>
      </c>
      <c r="R118" s="36">
        <v>0.001297691628805997</v>
      </c>
    </row>
    <row r="119" spans="1:18" ht="12.75">
      <c r="A119" s="15"/>
      <c r="B119" s="16"/>
      <c r="C119" s="16"/>
      <c r="D119" s="16"/>
      <c r="E119" s="16"/>
      <c r="F119" s="17"/>
      <c r="G119" s="15"/>
      <c r="H119" s="16"/>
      <c r="I119" s="16"/>
      <c r="J119" s="16"/>
      <c r="K119" s="16"/>
      <c r="L119" s="17"/>
      <c r="M119" s="34" t="s">
        <v>135</v>
      </c>
      <c r="N119" s="35">
        <f t="shared" si="2"/>
        <v>9.343668609698623</v>
      </c>
      <c r="O119" s="35">
        <v>17</v>
      </c>
      <c r="P119" s="35">
        <v>278</v>
      </c>
      <c r="Q119" s="35">
        <f t="shared" si="3"/>
        <v>6.273703917245944</v>
      </c>
      <c r="R119" s="36">
        <v>0.012254271937288896</v>
      </c>
    </row>
    <row r="120" spans="1:18" ht="22.5">
      <c r="A120" s="15"/>
      <c r="B120" s="16"/>
      <c r="C120" s="16"/>
      <c r="D120" s="16"/>
      <c r="E120" s="16"/>
      <c r="F120" s="17"/>
      <c r="G120" s="15" t="s">
        <v>45</v>
      </c>
      <c r="H120" s="16">
        <f>(271/8063)*J120</f>
        <v>3.4618628302120795</v>
      </c>
      <c r="I120" s="16">
        <v>6</v>
      </c>
      <c r="J120" s="16">
        <v>103</v>
      </c>
      <c r="K120" s="16">
        <f>(I120-H120)^2/H120</f>
        <v>1.8608883738655753</v>
      </c>
      <c r="L120" s="17">
        <v>0.17252230417944858</v>
      </c>
      <c r="M120" s="18" t="s">
        <v>42</v>
      </c>
      <c r="N120" s="16">
        <f t="shared" si="2"/>
        <v>1.8485675306957705</v>
      </c>
      <c r="O120" s="16">
        <v>3</v>
      </c>
      <c r="P120" s="16">
        <v>55</v>
      </c>
      <c r="Q120" s="16">
        <f t="shared" si="3"/>
        <v>0.7172022170426348</v>
      </c>
      <c r="R120" s="17">
        <v>0.39706316889821325</v>
      </c>
    </row>
    <row r="121" spans="1:18" ht="12.75">
      <c r="A121" s="15"/>
      <c r="B121" s="16"/>
      <c r="C121" s="16"/>
      <c r="D121" s="16"/>
      <c r="E121" s="16"/>
      <c r="F121" s="17"/>
      <c r="G121" s="15"/>
      <c r="H121" s="16"/>
      <c r="I121" s="16"/>
      <c r="J121" s="16"/>
      <c r="K121" s="16"/>
      <c r="L121" s="17"/>
      <c r="M121" s="18" t="s">
        <v>46</v>
      </c>
      <c r="N121" s="16">
        <f t="shared" si="2"/>
        <v>1.0419198809376162</v>
      </c>
      <c r="O121" s="16">
        <v>2</v>
      </c>
      <c r="P121" s="16">
        <v>31</v>
      </c>
      <c r="Q121" s="16">
        <f t="shared" si="3"/>
        <v>0.8809866587021683</v>
      </c>
      <c r="R121" s="17">
        <v>0.3479315838520608</v>
      </c>
    </row>
    <row r="122" spans="1:18" ht="22.5">
      <c r="A122" s="15"/>
      <c r="B122" s="16"/>
      <c r="C122" s="16"/>
      <c r="D122" s="16"/>
      <c r="E122" s="16"/>
      <c r="F122" s="17"/>
      <c r="G122" s="15" t="s">
        <v>110</v>
      </c>
      <c r="H122" s="16">
        <f>(271/8063)*J122</f>
        <v>14.95659183926578</v>
      </c>
      <c r="I122" s="16">
        <v>19</v>
      </c>
      <c r="J122" s="16">
        <v>445</v>
      </c>
      <c r="K122" s="16">
        <f>(I122-H122)^2/H122</f>
        <v>1.093106620143929</v>
      </c>
      <c r="L122" s="17">
        <v>0.2957839059811206</v>
      </c>
      <c r="M122" s="18" t="s">
        <v>174</v>
      </c>
      <c r="N122" s="16">
        <f t="shared" si="2"/>
        <v>1.8821778494356938</v>
      </c>
      <c r="O122" s="16">
        <v>2</v>
      </c>
      <c r="P122" s="16">
        <v>56</v>
      </c>
      <c r="Q122" s="16">
        <f t="shared" si="3"/>
        <v>0.007375529983927982</v>
      </c>
      <c r="R122" s="17">
        <v>0.93156109029984</v>
      </c>
    </row>
    <row r="123" spans="1:18" ht="22.5">
      <c r="A123" s="15"/>
      <c r="B123" s="16"/>
      <c r="C123" s="16"/>
      <c r="D123" s="16"/>
      <c r="E123" s="16"/>
      <c r="F123" s="17"/>
      <c r="G123" s="15"/>
      <c r="H123" s="16"/>
      <c r="I123" s="16"/>
      <c r="J123" s="16"/>
      <c r="K123" s="16"/>
      <c r="L123" s="17"/>
      <c r="M123" s="18" t="s">
        <v>111</v>
      </c>
      <c r="N123" s="16">
        <f t="shared" si="2"/>
        <v>14.62048865186655</v>
      </c>
      <c r="O123" s="16">
        <v>18</v>
      </c>
      <c r="P123" s="16">
        <v>435</v>
      </c>
      <c r="Q123" s="16">
        <f t="shared" si="3"/>
        <v>0.7811706724798609</v>
      </c>
      <c r="R123" s="17">
        <v>0.3767833456635653</v>
      </c>
    </row>
    <row r="124" spans="1:18" ht="22.5">
      <c r="A124" s="15"/>
      <c r="B124" s="16"/>
      <c r="C124" s="16"/>
      <c r="D124" s="16"/>
      <c r="E124" s="16"/>
      <c r="F124" s="17"/>
      <c r="G124" s="15" t="s">
        <v>99</v>
      </c>
      <c r="H124" s="16">
        <f>(271/8063)*J124</f>
        <v>26.11521766092025</v>
      </c>
      <c r="I124" s="16">
        <v>33</v>
      </c>
      <c r="J124" s="16">
        <v>777</v>
      </c>
      <c r="K124" s="16">
        <f>(I124-H124)^2/H124</f>
        <v>1.8150424197856032</v>
      </c>
      <c r="L124" s="17">
        <v>0.17790452609507934</v>
      </c>
      <c r="M124" s="34" t="s">
        <v>100</v>
      </c>
      <c r="N124" s="35">
        <f t="shared" si="2"/>
        <v>4.302120798710157</v>
      </c>
      <c r="O124" s="35">
        <v>9</v>
      </c>
      <c r="P124" s="35">
        <v>128</v>
      </c>
      <c r="Q124" s="35">
        <f t="shared" si="3"/>
        <v>5.13004399981717</v>
      </c>
      <c r="R124" s="36">
        <v>0.0235151315679083</v>
      </c>
    </row>
    <row r="125" spans="1:18" ht="33.75">
      <c r="A125" s="15"/>
      <c r="B125" s="16"/>
      <c r="C125" s="16"/>
      <c r="D125" s="16"/>
      <c r="E125" s="16"/>
      <c r="F125" s="17"/>
      <c r="G125" s="15"/>
      <c r="H125" s="16"/>
      <c r="I125" s="16"/>
      <c r="J125" s="16"/>
      <c r="K125" s="16"/>
      <c r="L125" s="17"/>
      <c r="M125" s="18" t="s">
        <v>175</v>
      </c>
      <c r="N125" s="16">
        <f t="shared" si="2"/>
        <v>4.503782711149696</v>
      </c>
      <c r="O125" s="16">
        <v>8</v>
      </c>
      <c r="P125" s="16">
        <v>134</v>
      </c>
      <c r="Q125" s="16">
        <f t="shared" si="3"/>
        <v>2.7140597392931127</v>
      </c>
      <c r="R125" s="17">
        <v>0.09946756540666024</v>
      </c>
    </row>
    <row r="126" spans="1:18" ht="22.5">
      <c r="A126" s="15"/>
      <c r="B126" s="16"/>
      <c r="C126" s="16"/>
      <c r="D126" s="16"/>
      <c r="E126" s="16"/>
      <c r="F126" s="17"/>
      <c r="G126" s="15"/>
      <c r="H126" s="16"/>
      <c r="I126" s="16"/>
      <c r="J126" s="16"/>
      <c r="K126" s="16"/>
      <c r="L126" s="17"/>
      <c r="M126" s="18" t="s">
        <v>101</v>
      </c>
      <c r="N126" s="16">
        <f t="shared" si="2"/>
        <v>21.376162718591093</v>
      </c>
      <c r="O126" s="16">
        <v>24</v>
      </c>
      <c r="P126" s="16">
        <v>636</v>
      </c>
      <c r="Q126" s="16">
        <f t="shared" si="3"/>
        <v>0.32206538516493116</v>
      </c>
      <c r="R126" s="17">
        <v>0.5703690600231742</v>
      </c>
    </row>
    <row r="127" spans="1:18" ht="12.75">
      <c r="A127" s="15"/>
      <c r="B127" s="16"/>
      <c r="C127" s="16"/>
      <c r="D127" s="16"/>
      <c r="E127" s="16"/>
      <c r="F127" s="17"/>
      <c r="G127" s="15" t="s">
        <v>116</v>
      </c>
      <c r="H127" s="16">
        <f>(271/8063)*J127</f>
        <v>28.467939972714866</v>
      </c>
      <c r="I127" s="16">
        <v>36</v>
      </c>
      <c r="J127" s="16">
        <v>847</v>
      </c>
      <c r="K127" s="16">
        <f>(I127-H127)^2/H127</f>
        <v>1.9928357411530768</v>
      </c>
      <c r="L127" s="17">
        <v>0.1580446932814602</v>
      </c>
      <c r="M127" s="18" t="s">
        <v>117</v>
      </c>
      <c r="N127" s="16">
        <f t="shared" si="2"/>
        <v>15.023812476745627</v>
      </c>
      <c r="O127" s="16">
        <v>16</v>
      </c>
      <c r="P127" s="16">
        <v>447</v>
      </c>
      <c r="Q127" s="16">
        <f t="shared" si="3"/>
        <v>0.06342877894891877</v>
      </c>
      <c r="R127" s="17">
        <v>0.8011564611260951</v>
      </c>
    </row>
    <row r="128" spans="1:18" ht="12.75">
      <c r="A128" s="15"/>
      <c r="B128" s="16"/>
      <c r="C128" s="16"/>
      <c r="D128" s="16"/>
      <c r="E128" s="16"/>
      <c r="F128" s="17"/>
      <c r="G128" s="15"/>
      <c r="H128" s="16"/>
      <c r="I128" s="16"/>
      <c r="J128" s="16"/>
      <c r="K128" s="16"/>
      <c r="L128" s="17"/>
      <c r="M128" s="18" t="s">
        <v>120</v>
      </c>
      <c r="N128" s="16">
        <f t="shared" si="2"/>
        <v>5.377650998387696</v>
      </c>
      <c r="O128" s="16">
        <v>7</v>
      </c>
      <c r="P128" s="16">
        <v>160</v>
      </c>
      <c r="Q128" s="16">
        <f t="shared" si="3"/>
        <v>0.48943605373825094</v>
      </c>
      <c r="R128" s="17">
        <v>0.4841789757202525</v>
      </c>
    </row>
    <row r="129" spans="1:18" ht="12.75">
      <c r="A129" s="15"/>
      <c r="B129" s="16"/>
      <c r="C129" s="16"/>
      <c r="D129" s="16"/>
      <c r="E129" s="16"/>
      <c r="F129" s="17"/>
      <c r="G129" s="15"/>
      <c r="H129" s="16"/>
      <c r="I129" s="16"/>
      <c r="J129" s="16"/>
      <c r="K129" s="16"/>
      <c r="L129" s="17"/>
      <c r="M129" s="18" t="s">
        <v>105</v>
      </c>
      <c r="N129" s="16">
        <f t="shared" si="2"/>
        <v>16.233783951382858</v>
      </c>
      <c r="O129" s="16">
        <v>21</v>
      </c>
      <c r="P129" s="16">
        <v>483</v>
      </c>
      <c r="Q129" s="16">
        <f t="shared" si="3"/>
        <v>1.399354302738549</v>
      </c>
      <c r="R129" s="17">
        <v>0.23683171126245572</v>
      </c>
    </row>
    <row r="130" spans="1:18" ht="12.75">
      <c r="A130" s="15"/>
      <c r="B130" s="16"/>
      <c r="C130" s="16"/>
      <c r="D130" s="16"/>
      <c r="E130" s="16"/>
      <c r="F130" s="17"/>
      <c r="G130" s="15"/>
      <c r="H130" s="16"/>
      <c r="I130" s="16"/>
      <c r="J130" s="16"/>
      <c r="K130" s="16"/>
      <c r="L130" s="17"/>
      <c r="M130" s="18" t="s">
        <v>115</v>
      </c>
      <c r="N130" s="16">
        <f t="shared" si="2"/>
        <v>2.7224358179337713</v>
      </c>
      <c r="O130" s="16">
        <v>5</v>
      </c>
      <c r="P130" s="16">
        <v>81</v>
      </c>
      <c r="Q130" s="16">
        <f t="shared" si="3"/>
        <v>1.9053887585742897</v>
      </c>
      <c r="R130" s="17">
        <v>0.1674763836796781</v>
      </c>
    </row>
    <row r="131" spans="1:18" ht="12.75">
      <c r="A131" s="15"/>
      <c r="B131" s="16"/>
      <c r="C131" s="16"/>
      <c r="D131" s="16"/>
      <c r="E131" s="16"/>
      <c r="F131" s="17"/>
      <c r="G131" s="15"/>
      <c r="H131" s="16"/>
      <c r="I131" s="16"/>
      <c r="J131" s="16"/>
      <c r="K131" s="16"/>
      <c r="L131" s="17"/>
      <c r="M131" s="34" t="s">
        <v>118</v>
      </c>
      <c r="N131" s="35">
        <f t="shared" si="2"/>
        <v>4.436562073669849</v>
      </c>
      <c r="O131" s="35">
        <v>9</v>
      </c>
      <c r="P131" s="35">
        <v>132</v>
      </c>
      <c r="Q131" s="35">
        <f t="shared" si="3"/>
        <v>4.69394214747059</v>
      </c>
      <c r="R131" s="36">
        <v>0.03026912627496292</v>
      </c>
    </row>
    <row r="132" spans="1:18" ht="22.5">
      <c r="A132" s="15"/>
      <c r="B132" s="16"/>
      <c r="C132" s="16"/>
      <c r="D132" s="16"/>
      <c r="E132" s="16"/>
      <c r="F132" s="17"/>
      <c r="G132" s="15"/>
      <c r="H132" s="16"/>
      <c r="I132" s="16"/>
      <c r="J132" s="16"/>
      <c r="K132" s="16"/>
      <c r="L132" s="17"/>
      <c r="M132" s="18" t="s">
        <v>119</v>
      </c>
      <c r="N132" s="16">
        <f t="shared" si="2"/>
        <v>5.612923229567158</v>
      </c>
      <c r="O132" s="16">
        <v>8</v>
      </c>
      <c r="P132" s="16">
        <v>167</v>
      </c>
      <c r="Q132" s="16">
        <f t="shared" si="3"/>
        <v>1.015181443766068</v>
      </c>
      <c r="R132" s="17">
        <v>0.31366471730455214</v>
      </c>
    </row>
    <row r="133" spans="1:18" ht="22.5">
      <c r="A133" s="15"/>
      <c r="B133" s="16"/>
      <c r="C133" s="16"/>
      <c r="D133" s="16"/>
      <c r="E133" s="16"/>
      <c r="F133" s="17"/>
      <c r="G133" s="15"/>
      <c r="H133" s="16"/>
      <c r="I133" s="16"/>
      <c r="J133" s="16"/>
      <c r="K133" s="16"/>
      <c r="L133" s="17"/>
      <c r="M133" s="18" t="s">
        <v>176</v>
      </c>
      <c r="N133" s="16">
        <f aca="true" t="shared" si="6" ref="N133:N169">(271/8063)*P133</f>
        <v>1.8485675306957705</v>
      </c>
      <c r="O133" s="16">
        <v>2</v>
      </c>
      <c r="P133" s="16">
        <v>55</v>
      </c>
      <c r="Q133" s="16">
        <f aca="true" t="shared" si="7" ref="Q133:Q169">(O133-N133)^2/N133</f>
        <v>0.012405169072154618</v>
      </c>
      <c r="R133" s="17">
        <v>0.9113162129796966</v>
      </c>
    </row>
    <row r="134" spans="1:18" ht="12.75">
      <c r="A134" s="15"/>
      <c r="B134" s="16"/>
      <c r="C134" s="16"/>
      <c r="D134" s="16"/>
      <c r="E134" s="16"/>
      <c r="F134" s="17"/>
      <c r="G134" s="15"/>
      <c r="H134" s="16"/>
      <c r="I134" s="16"/>
      <c r="J134" s="16"/>
      <c r="K134" s="16"/>
      <c r="L134" s="17"/>
      <c r="M134" s="18" t="s">
        <v>177</v>
      </c>
      <c r="N134" s="16">
        <f t="shared" si="6"/>
        <v>1.0755301996775393</v>
      </c>
      <c r="O134" s="16">
        <v>2</v>
      </c>
      <c r="P134" s="16">
        <v>32</v>
      </c>
      <c r="Q134" s="16">
        <f t="shared" si="7"/>
        <v>0.7946261406369493</v>
      </c>
      <c r="R134" s="17">
        <v>0.37270493751292144</v>
      </c>
    </row>
    <row r="135" spans="1:18" ht="22.5">
      <c r="A135" s="15"/>
      <c r="B135" s="16"/>
      <c r="C135" s="16"/>
      <c r="D135" s="16"/>
      <c r="E135" s="16"/>
      <c r="F135" s="17"/>
      <c r="G135" s="15"/>
      <c r="H135" s="16"/>
      <c r="I135" s="16"/>
      <c r="J135" s="16"/>
      <c r="K135" s="16"/>
      <c r="L135" s="17"/>
      <c r="M135" s="34" t="s">
        <v>178</v>
      </c>
      <c r="N135" s="35">
        <f t="shared" si="6"/>
        <v>1.1763611558973086</v>
      </c>
      <c r="O135" s="35">
        <v>4</v>
      </c>
      <c r="P135" s="35">
        <v>35</v>
      </c>
      <c r="Q135" s="35">
        <f t="shared" si="7"/>
        <v>6.777626311406009</v>
      </c>
      <c r="R135" s="36">
        <v>0.009230756520940964</v>
      </c>
    </row>
    <row r="136" spans="1:18" ht="12.75">
      <c r="A136" s="15"/>
      <c r="B136" s="16"/>
      <c r="C136" s="16"/>
      <c r="D136" s="16"/>
      <c r="E136" s="16"/>
      <c r="F136" s="17"/>
      <c r="G136" s="15" t="s">
        <v>127</v>
      </c>
      <c r="H136" s="16">
        <f>(271/8063)*J136</f>
        <v>5.377650998387696</v>
      </c>
      <c r="I136" s="16">
        <v>7</v>
      </c>
      <c r="J136" s="16">
        <v>160</v>
      </c>
      <c r="K136" s="16">
        <f>(I136-H136)^2/H136</f>
        <v>0.48943605373825094</v>
      </c>
      <c r="L136" s="17">
        <v>0.4841789757202525</v>
      </c>
      <c r="M136" s="18" t="s">
        <v>120</v>
      </c>
      <c r="N136" s="16">
        <f t="shared" si="6"/>
        <v>5.377650998387696</v>
      </c>
      <c r="O136" s="16">
        <v>7</v>
      </c>
      <c r="P136" s="16">
        <v>160</v>
      </c>
      <c r="Q136" s="16">
        <f t="shared" si="7"/>
        <v>0.48943605373825094</v>
      </c>
      <c r="R136" s="17">
        <v>0.4841789757202525</v>
      </c>
    </row>
    <row r="137" spans="1:18" ht="22.5">
      <c r="A137" s="15"/>
      <c r="B137" s="16"/>
      <c r="C137" s="16"/>
      <c r="D137" s="16"/>
      <c r="E137" s="16"/>
      <c r="F137" s="17"/>
      <c r="G137" s="15"/>
      <c r="H137" s="16"/>
      <c r="I137" s="16"/>
      <c r="J137" s="16"/>
      <c r="K137" s="16"/>
      <c r="L137" s="17"/>
      <c r="M137" s="18" t="s">
        <v>128</v>
      </c>
      <c r="N137" s="16">
        <f t="shared" si="6"/>
        <v>5.276820042167927</v>
      </c>
      <c r="O137" s="16">
        <v>7</v>
      </c>
      <c r="P137" s="16">
        <v>157</v>
      </c>
      <c r="Q137" s="16">
        <f t="shared" si="7"/>
        <v>0.5627156399774095</v>
      </c>
      <c r="R137" s="17">
        <v>0.45316813468269834</v>
      </c>
    </row>
    <row r="138" spans="1:18" ht="12.75">
      <c r="A138" s="15"/>
      <c r="B138" s="16"/>
      <c r="C138" s="16"/>
      <c r="D138" s="16"/>
      <c r="E138" s="16"/>
      <c r="F138" s="17"/>
      <c r="G138" s="38" t="s">
        <v>114</v>
      </c>
      <c r="H138" s="35">
        <f>(271/8063)*J138</f>
        <v>2.7224358179337713</v>
      </c>
      <c r="I138" s="35">
        <v>8</v>
      </c>
      <c r="J138" s="35">
        <v>81</v>
      </c>
      <c r="K138" s="35">
        <f>(I138-H138)^2/H138</f>
        <v>10.2307953459735</v>
      </c>
      <c r="L138" s="36">
        <v>0.0013811509452679172</v>
      </c>
      <c r="M138" s="18" t="s">
        <v>115</v>
      </c>
      <c r="N138" s="16">
        <f t="shared" si="6"/>
        <v>2.7224358179337713</v>
      </c>
      <c r="O138" s="16">
        <v>5</v>
      </c>
      <c r="P138" s="16">
        <v>81</v>
      </c>
      <c r="Q138" s="16">
        <f t="shared" si="7"/>
        <v>1.9053887585742897</v>
      </c>
      <c r="R138" s="17">
        <v>0.1674763836796781</v>
      </c>
    </row>
    <row r="139" spans="1:18" ht="22.5">
      <c r="A139" s="15"/>
      <c r="B139" s="16"/>
      <c r="C139" s="16"/>
      <c r="D139" s="16"/>
      <c r="E139" s="16"/>
      <c r="F139" s="17"/>
      <c r="G139" s="15"/>
      <c r="H139" s="16"/>
      <c r="I139" s="16"/>
      <c r="J139" s="16"/>
      <c r="K139" s="16"/>
      <c r="L139" s="17"/>
      <c r="M139" s="34" t="s">
        <v>179</v>
      </c>
      <c r="N139" s="35">
        <f t="shared" si="6"/>
        <v>0.7058166935383852</v>
      </c>
      <c r="O139" s="35">
        <v>3</v>
      </c>
      <c r="P139" s="35">
        <v>21</v>
      </c>
      <c r="Q139" s="35">
        <f t="shared" si="7"/>
        <v>7.457002776827789</v>
      </c>
      <c r="R139" s="36">
        <v>0.006319013275708274</v>
      </c>
    </row>
    <row r="140" spans="1:18" ht="22.5">
      <c r="A140" s="15"/>
      <c r="B140" s="16"/>
      <c r="C140" s="16"/>
      <c r="D140" s="16"/>
      <c r="E140" s="16"/>
      <c r="F140" s="17"/>
      <c r="G140" s="38" t="s">
        <v>121</v>
      </c>
      <c r="H140" s="35">
        <f>(271/8063)*J140</f>
        <v>14.284385464467318</v>
      </c>
      <c r="I140" s="35">
        <v>25</v>
      </c>
      <c r="J140" s="35">
        <v>425</v>
      </c>
      <c r="K140" s="35">
        <f>(I140-H140)^2/H140</f>
        <v>8.038455358107436</v>
      </c>
      <c r="L140" s="36">
        <v>0.0045794570153768754</v>
      </c>
      <c r="M140" s="34" t="s">
        <v>122</v>
      </c>
      <c r="N140" s="35">
        <f t="shared" si="6"/>
        <v>7.999255860101698</v>
      </c>
      <c r="O140" s="35">
        <v>15</v>
      </c>
      <c r="P140" s="35">
        <v>238</v>
      </c>
      <c r="Q140" s="35">
        <f t="shared" si="7"/>
        <v>6.1268722202989165</v>
      </c>
      <c r="R140" s="36">
        <v>0.013314221262840764</v>
      </c>
    </row>
    <row r="141" spans="1:18" ht="12.75">
      <c r="A141" s="15"/>
      <c r="B141" s="16"/>
      <c r="C141" s="16"/>
      <c r="D141" s="16"/>
      <c r="E141" s="16"/>
      <c r="F141" s="17"/>
      <c r="G141" s="15"/>
      <c r="H141" s="16"/>
      <c r="I141" s="16"/>
      <c r="J141" s="16"/>
      <c r="K141" s="16"/>
      <c r="L141" s="17"/>
      <c r="M141" s="34" t="s">
        <v>118</v>
      </c>
      <c r="N141" s="35">
        <f t="shared" si="6"/>
        <v>4.436562073669849</v>
      </c>
      <c r="O141" s="35">
        <v>9</v>
      </c>
      <c r="P141" s="35">
        <v>132</v>
      </c>
      <c r="Q141" s="35">
        <f t="shared" si="7"/>
        <v>4.69394214747059</v>
      </c>
      <c r="R141" s="36">
        <v>0.03026912627496292</v>
      </c>
    </row>
    <row r="142" spans="1:18" ht="22.5">
      <c r="A142" s="15"/>
      <c r="B142" s="16"/>
      <c r="C142" s="16"/>
      <c r="D142" s="16"/>
      <c r="E142" s="16"/>
      <c r="F142" s="17"/>
      <c r="G142" s="15"/>
      <c r="H142" s="16"/>
      <c r="I142" s="16"/>
      <c r="J142" s="16"/>
      <c r="K142" s="16"/>
      <c r="L142" s="17"/>
      <c r="M142" s="18" t="s">
        <v>123</v>
      </c>
      <c r="N142" s="16">
        <f t="shared" si="6"/>
        <v>4.940716854768696</v>
      </c>
      <c r="O142" s="16">
        <v>9</v>
      </c>
      <c r="P142" s="16">
        <v>147</v>
      </c>
      <c r="Q142" s="16">
        <f t="shared" si="7"/>
        <v>3.3350989618550746</v>
      </c>
      <c r="R142" s="17">
        <v>0.0678163271355684</v>
      </c>
    </row>
    <row r="143" spans="1:18" ht="22.5">
      <c r="A143" s="15"/>
      <c r="B143" s="16"/>
      <c r="C143" s="16"/>
      <c r="D143" s="16"/>
      <c r="E143" s="16"/>
      <c r="F143" s="17"/>
      <c r="G143" s="15" t="s">
        <v>180</v>
      </c>
      <c r="H143" s="16">
        <f>(271/8063)*J143</f>
        <v>11.057794865434701</v>
      </c>
      <c r="I143" s="16">
        <v>10</v>
      </c>
      <c r="J143" s="16">
        <v>329</v>
      </c>
      <c r="K143" s="16">
        <f>(I143-H143)^2/H143</f>
        <v>0.10118925074633588</v>
      </c>
      <c r="L143" s="17">
        <v>0.7504071271279754</v>
      </c>
      <c r="M143" s="18" t="s">
        <v>113</v>
      </c>
      <c r="N143" s="16">
        <f t="shared" si="6"/>
        <v>10.990574227954854</v>
      </c>
      <c r="O143" s="16">
        <v>10</v>
      </c>
      <c r="P143" s="16">
        <v>327</v>
      </c>
      <c r="Q143" s="16">
        <f t="shared" si="7"/>
        <v>0.08927989391059733</v>
      </c>
      <c r="R143" s="17">
        <v>0.7650946249689674</v>
      </c>
    </row>
    <row r="144" spans="1:18" ht="12.75">
      <c r="A144" s="15"/>
      <c r="B144" s="16"/>
      <c r="C144" s="16"/>
      <c r="D144" s="16"/>
      <c r="E144" s="16"/>
      <c r="F144" s="17"/>
      <c r="G144" s="15" t="s">
        <v>64</v>
      </c>
      <c r="H144" s="16">
        <f>(271/8063)*J144</f>
        <v>21.846707180950016</v>
      </c>
      <c r="I144" s="16">
        <v>28</v>
      </c>
      <c r="J144" s="16">
        <v>650</v>
      </c>
      <c r="K144" s="16">
        <f>(I144-H144)^2/H144</f>
        <v>1.7331221681768156</v>
      </c>
      <c r="L144" s="17">
        <v>0.1880126584951024</v>
      </c>
      <c r="M144" s="18" t="s">
        <v>156</v>
      </c>
      <c r="N144" s="16">
        <f t="shared" si="6"/>
        <v>0.7058166935383852</v>
      </c>
      <c r="O144" s="16">
        <v>2</v>
      </c>
      <c r="P144" s="16">
        <v>21</v>
      </c>
      <c r="Q144" s="16">
        <f t="shared" si="7"/>
        <v>2.3730105083336763</v>
      </c>
      <c r="R144" s="17">
        <v>0.12344877998577553</v>
      </c>
    </row>
    <row r="145" spans="1:18" ht="12.75">
      <c r="A145" s="15"/>
      <c r="B145" s="16"/>
      <c r="C145" s="16"/>
      <c r="D145" s="16"/>
      <c r="E145" s="16"/>
      <c r="F145" s="17"/>
      <c r="G145" s="15"/>
      <c r="H145" s="16"/>
      <c r="I145" s="16"/>
      <c r="J145" s="16"/>
      <c r="K145" s="16"/>
      <c r="L145" s="17"/>
      <c r="M145" s="18" t="s">
        <v>66</v>
      </c>
      <c r="N145" s="16">
        <f t="shared" si="6"/>
        <v>1.0419198809376162</v>
      </c>
      <c r="O145" s="16">
        <v>2</v>
      </c>
      <c r="P145" s="16">
        <v>31</v>
      </c>
      <c r="Q145" s="16">
        <f t="shared" si="7"/>
        <v>0.8809866587021683</v>
      </c>
      <c r="R145" s="17">
        <v>0.3479315838520608</v>
      </c>
    </row>
    <row r="146" spans="1:18" ht="12.75">
      <c r="A146" s="15"/>
      <c r="B146" s="16"/>
      <c r="C146" s="16"/>
      <c r="D146" s="16"/>
      <c r="E146" s="16"/>
      <c r="F146" s="17"/>
      <c r="G146" s="15"/>
      <c r="H146" s="16"/>
      <c r="I146" s="16"/>
      <c r="J146" s="16"/>
      <c r="K146" s="16"/>
      <c r="L146" s="17"/>
      <c r="M146" s="18" t="s">
        <v>65</v>
      </c>
      <c r="N146" s="16">
        <f t="shared" si="6"/>
        <v>14.62048865186655</v>
      </c>
      <c r="O146" s="16">
        <v>18</v>
      </c>
      <c r="P146" s="16">
        <v>435</v>
      </c>
      <c r="Q146" s="16">
        <f t="shared" si="7"/>
        <v>0.7811706724798609</v>
      </c>
      <c r="R146" s="17">
        <v>0.3767833456635653</v>
      </c>
    </row>
    <row r="147" spans="1:18" ht="12.75">
      <c r="A147" s="15"/>
      <c r="B147" s="16"/>
      <c r="C147" s="16"/>
      <c r="D147" s="16"/>
      <c r="E147" s="16"/>
      <c r="F147" s="17"/>
      <c r="G147" s="15"/>
      <c r="H147" s="16"/>
      <c r="I147" s="16"/>
      <c r="J147" s="16"/>
      <c r="K147" s="16"/>
      <c r="L147" s="17"/>
      <c r="M147" s="18" t="s">
        <v>157</v>
      </c>
      <c r="N147" s="16">
        <f t="shared" si="6"/>
        <v>6.621232791764851</v>
      </c>
      <c r="O147" s="16">
        <v>11</v>
      </c>
      <c r="P147" s="16">
        <v>197</v>
      </c>
      <c r="Q147" s="16">
        <f t="shared" si="7"/>
        <v>2.8957752833826627</v>
      </c>
      <c r="R147" s="17">
        <v>0.0888120396347507</v>
      </c>
    </row>
    <row r="148" spans="1:18" ht="12.75">
      <c r="A148" s="15"/>
      <c r="B148" s="16"/>
      <c r="C148" s="16"/>
      <c r="D148" s="16"/>
      <c r="E148" s="16"/>
      <c r="F148" s="17"/>
      <c r="G148" s="15"/>
      <c r="H148" s="16"/>
      <c r="I148" s="16"/>
      <c r="J148" s="16"/>
      <c r="K148" s="16"/>
      <c r="L148" s="17"/>
      <c r="M148" s="18" t="s">
        <v>67</v>
      </c>
      <c r="N148" s="16">
        <f t="shared" si="6"/>
        <v>3.932407292571003</v>
      </c>
      <c r="O148" s="16">
        <v>3</v>
      </c>
      <c r="P148" s="16">
        <v>117</v>
      </c>
      <c r="Q148" s="16">
        <f t="shared" si="7"/>
        <v>0.2210817177767937</v>
      </c>
      <c r="R148" s="17">
        <v>0.6382169367587787</v>
      </c>
    </row>
    <row r="149" spans="1:18" ht="12.75">
      <c r="A149" s="15"/>
      <c r="B149" s="16"/>
      <c r="C149" s="16"/>
      <c r="D149" s="16"/>
      <c r="E149" s="16"/>
      <c r="F149" s="17"/>
      <c r="G149" s="15"/>
      <c r="H149" s="16"/>
      <c r="I149" s="16"/>
      <c r="J149" s="16"/>
      <c r="K149" s="16"/>
      <c r="L149" s="17"/>
      <c r="M149" s="18" t="s">
        <v>70</v>
      </c>
      <c r="N149" s="16">
        <f t="shared" si="6"/>
        <v>8.268138410021082</v>
      </c>
      <c r="O149" s="16">
        <v>11</v>
      </c>
      <c r="P149" s="16">
        <v>246</v>
      </c>
      <c r="Q149" s="16">
        <f t="shared" si="7"/>
        <v>0.9026297549345343</v>
      </c>
      <c r="R149" s="17">
        <v>0.3420775545340261</v>
      </c>
    </row>
    <row r="150" spans="1:18" ht="22.5">
      <c r="A150" s="15"/>
      <c r="B150" s="16"/>
      <c r="C150" s="16"/>
      <c r="D150" s="16"/>
      <c r="E150" s="16"/>
      <c r="F150" s="17"/>
      <c r="G150" s="15"/>
      <c r="H150" s="16"/>
      <c r="I150" s="16"/>
      <c r="J150" s="16"/>
      <c r="K150" s="16"/>
      <c r="L150" s="17"/>
      <c r="M150" s="18" t="s">
        <v>42</v>
      </c>
      <c r="N150" s="16">
        <f t="shared" si="6"/>
        <v>1.8485675306957705</v>
      </c>
      <c r="O150" s="16">
        <v>3</v>
      </c>
      <c r="P150" s="16">
        <v>55</v>
      </c>
      <c r="Q150" s="16">
        <f t="shared" si="7"/>
        <v>0.7172022170426348</v>
      </c>
      <c r="R150" s="17">
        <v>0.39706316889821325</v>
      </c>
    </row>
    <row r="151" spans="1:18" ht="22.5">
      <c r="A151" s="15"/>
      <c r="B151" s="16"/>
      <c r="C151" s="16"/>
      <c r="D151" s="16"/>
      <c r="E151" s="16"/>
      <c r="F151" s="17"/>
      <c r="G151" s="15"/>
      <c r="H151" s="16"/>
      <c r="I151" s="16"/>
      <c r="J151" s="16"/>
      <c r="K151" s="16"/>
      <c r="L151" s="17"/>
      <c r="M151" s="18" t="s">
        <v>69</v>
      </c>
      <c r="N151" s="16">
        <f t="shared" si="6"/>
        <v>4.2349001612303105</v>
      </c>
      <c r="O151" s="16">
        <v>5</v>
      </c>
      <c r="P151" s="16">
        <v>126</v>
      </c>
      <c r="Q151" s="16">
        <f t="shared" si="7"/>
        <v>0.13822705164207286</v>
      </c>
      <c r="R151" s="17">
        <v>0.7100499628274043</v>
      </c>
    </row>
    <row r="152" spans="1:18" ht="12.75">
      <c r="A152" s="15"/>
      <c r="B152" s="16"/>
      <c r="C152" s="16"/>
      <c r="D152" s="16"/>
      <c r="E152" s="16"/>
      <c r="F152" s="17"/>
      <c r="G152" s="15"/>
      <c r="H152" s="16"/>
      <c r="I152" s="16"/>
      <c r="J152" s="16"/>
      <c r="K152" s="16"/>
      <c r="L152" s="17"/>
      <c r="M152" s="34" t="s">
        <v>158</v>
      </c>
      <c r="N152" s="35">
        <f t="shared" si="6"/>
        <v>0.7058166935383852</v>
      </c>
      <c r="O152" s="35">
        <v>3</v>
      </c>
      <c r="P152" s="35">
        <v>21</v>
      </c>
      <c r="Q152" s="35">
        <f t="shared" si="7"/>
        <v>7.457002776827789</v>
      </c>
      <c r="R152" s="36">
        <v>0.006319013275708274</v>
      </c>
    </row>
    <row r="153" spans="1:18" ht="22.5">
      <c r="A153" s="15"/>
      <c r="B153" s="16"/>
      <c r="C153" s="16"/>
      <c r="D153" s="16"/>
      <c r="E153" s="16"/>
      <c r="F153" s="17"/>
      <c r="G153" s="15" t="s">
        <v>181</v>
      </c>
      <c r="H153" s="16">
        <f>(271/8063)*J153</f>
        <v>2.38633263053454</v>
      </c>
      <c r="I153" s="16">
        <v>2</v>
      </c>
      <c r="J153" s="16">
        <v>71</v>
      </c>
      <c r="K153" s="16">
        <f>(I153-H153)^2/H153</f>
        <v>0.06254488561483763</v>
      </c>
      <c r="L153" s="17">
        <v>0.8025179379328159</v>
      </c>
      <c r="M153" s="18" t="s">
        <v>182</v>
      </c>
      <c r="N153" s="16">
        <f t="shared" si="6"/>
        <v>1.1091405184174623</v>
      </c>
      <c r="O153" s="16">
        <v>2</v>
      </c>
      <c r="P153" s="16">
        <v>33</v>
      </c>
      <c r="Q153" s="16">
        <f t="shared" si="7"/>
        <v>0.7155365823781025</v>
      </c>
      <c r="R153" s="17">
        <v>0.3976119054289009</v>
      </c>
    </row>
    <row r="154" spans="1:18" ht="12.75">
      <c r="A154" s="15"/>
      <c r="B154" s="16"/>
      <c r="C154" s="16"/>
      <c r="D154" s="16"/>
      <c r="E154" s="16"/>
      <c r="F154" s="17"/>
      <c r="G154" s="15" t="s">
        <v>103</v>
      </c>
      <c r="H154" s="16">
        <f>(271/8063)*J154</f>
        <v>26.484931167059404</v>
      </c>
      <c r="I154" s="16">
        <v>31</v>
      </c>
      <c r="J154" s="16">
        <v>788</v>
      </c>
      <c r="K154" s="16">
        <f>(I154-H154)^2/H154</f>
        <v>0.7697149159121252</v>
      </c>
      <c r="L154" s="17">
        <v>0.3803052597872988</v>
      </c>
      <c r="M154" s="18" t="s">
        <v>104</v>
      </c>
      <c r="N154" s="16">
        <f t="shared" si="6"/>
        <v>7.495101079002851</v>
      </c>
      <c r="O154" s="16">
        <v>7</v>
      </c>
      <c r="P154" s="16">
        <v>223</v>
      </c>
      <c r="Q154" s="16">
        <f t="shared" si="7"/>
        <v>0.0327047061602002</v>
      </c>
      <c r="R154" s="17">
        <v>0.8564896919767108</v>
      </c>
    </row>
    <row r="155" spans="1:18" ht="12.75">
      <c r="A155" s="15"/>
      <c r="B155" s="16"/>
      <c r="C155" s="16"/>
      <c r="D155" s="16"/>
      <c r="E155" s="16"/>
      <c r="F155" s="17"/>
      <c r="G155" s="15"/>
      <c r="H155" s="16"/>
      <c r="I155" s="16"/>
      <c r="J155" s="16"/>
      <c r="K155" s="16"/>
      <c r="L155" s="17"/>
      <c r="M155" s="18" t="s">
        <v>105</v>
      </c>
      <c r="N155" s="16">
        <f t="shared" si="6"/>
        <v>16.233783951382858</v>
      </c>
      <c r="O155" s="16">
        <v>21</v>
      </c>
      <c r="P155" s="16">
        <v>483</v>
      </c>
      <c r="Q155" s="16">
        <f t="shared" si="7"/>
        <v>1.399354302738549</v>
      </c>
      <c r="R155" s="17">
        <v>0.23683171126245572</v>
      </c>
    </row>
    <row r="156" spans="1:18" ht="12.75">
      <c r="A156" s="15"/>
      <c r="B156" s="16"/>
      <c r="C156" s="16"/>
      <c r="D156" s="16"/>
      <c r="E156" s="16"/>
      <c r="F156" s="17"/>
      <c r="G156" s="15"/>
      <c r="H156" s="16"/>
      <c r="I156" s="16"/>
      <c r="J156" s="16"/>
      <c r="K156" s="16"/>
      <c r="L156" s="17"/>
      <c r="M156" s="18" t="s">
        <v>183</v>
      </c>
      <c r="N156" s="16">
        <f t="shared" si="6"/>
        <v>2.5207739054942326</v>
      </c>
      <c r="O156" s="16">
        <v>3</v>
      </c>
      <c r="P156" s="16">
        <v>75</v>
      </c>
      <c r="Q156" s="16">
        <f t="shared" si="7"/>
        <v>0.09110600881526625</v>
      </c>
      <c r="R156" s="17">
        <v>0.7627757749871539</v>
      </c>
    </row>
    <row r="157" spans="1:18" ht="12.75">
      <c r="A157" s="15"/>
      <c r="B157" s="16"/>
      <c r="C157" s="16"/>
      <c r="D157" s="16"/>
      <c r="E157" s="16"/>
      <c r="F157" s="17"/>
      <c r="G157" s="15"/>
      <c r="H157" s="16"/>
      <c r="I157" s="16"/>
      <c r="J157" s="16"/>
      <c r="K157" s="16"/>
      <c r="L157" s="17"/>
      <c r="M157" s="34" t="s">
        <v>106</v>
      </c>
      <c r="N157" s="35">
        <f t="shared" si="6"/>
        <v>4.436562073669849</v>
      </c>
      <c r="O157" s="35">
        <v>9</v>
      </c>
      <c r="P157" s="35">
        <v>132</v>
      </c>
      <c r="Q157" s="35">
        <f t="shared" si="7"/>
        <v>4.69394214747059</v>
      </c>
      <c r="R157" s="36">
        <v>0.03026912627496292</v>
      </c>
    </row>
    <row r="158" spans="1:18" ht="12.75">
      <c r="A158" s="15"/>
      <c r="B158" s="16"/>
      <c r="C158" s="16"/>
      <c r="D158" s="16"/>
      <c r="E158" s="16"/>
      <c r="F158" s="17"/>
      <c r="G158" s="15"/>
      <c r="H158" s="16"/>
      <c r="I158" s="16"/>
      <c r="J158" s="16"/>
      <c r="K158" s="16"/>
      <c r="L158" s="17"/>
      <c r="M158" s="18" t="s">
        <v>107</v>
      </c>
      <c r="N158" s="16">
        <f t="shared" si="6"/>
        <v>4.739054942329157</v>
      </c>
      <c r="O158" s="16">
        <v>9</v>
      </c>
      <c r="P158" s="16">
        <v>141</v>
      </c>
      <c r="Q158" s="16">
        <f t="shared" si="7"/>
        <v>3.8310703305681484</v>
      </c>
      <c r="R158" s="17">
        <v>0.050310795539617925</v>
      </c>
    </row>
    <row r="159" spans="1:18" ht="22.5">
      <c r="A159" s="15"/>
      <c r="B159" s="16"/>
      <c r="C159" s="16"/>
      <c r="D159" s="16"/>
      <c r="E159" s="16"/>
      <c r="F159" s="17"/>
      <c r="G159" s="15"/>
      <c r="H159" s="16"/>
      <c r="I159" s="16"/>
      <c r="J159" s="16"/>
      <c r="K159" s="16"/>
      <c r="L159" s="17"/>
      <c r="M159" s="18" t="s">
        <v>108</v>
      </c>
      <c r="N159" s="16">
        <f t="shared" si="6"/>
        <v>3.226590599032618</v>
      </c>
      <c r="O159" s="16">
        <v>4</v>
      </c>
      <c r="P159" s="16">
        <v>96</v>
      </c>
      <c r="Q159" s="16">
        <f t="shared" si="7"/>
        <v>0.18538518697849765</v>
      </c>
      <c r="R159" s="17">
        <v>0.6667855665128246</v>
      </c>
    </row>
    <row r="160" spans="1:18" ht="12.75">
      <c r="A160" s="15"/>
      <c r="B160" s="16"/>
      <c r="C160" s="16"/>
      <c r="D160" s="16"/>
      <c r="E160" s="16"/>
      <c r="F160" s="17"/>
      <c r="G160" s="15"/>
      <c r="H160" s="16"/>
      <c r="I160" s="16"/>
      <c r="J160" s="16"/>
      <c r="K160" s="16"/>
      <c r="L160" s="17"/>
      <c r="M160" s="18" t="s">
        <v>109</v>
      </c>
      <c r="N160" s="16">
        <f t="shared" si="6"/>
        <v>2.1510603993550785</v>
      </c>
      <c r="O160" s="16">
        <v>2</v>
      </c>
      <c r="P160" s="16">
        <v>64</v>
      </c>
      <c r="Q160" s="16">
        <f t="shared" si="7"/>
        <v>0.010608369834783523</v>
      </c>
      <c r="R160" s="17">
        <v>0.9179653982138133</v>
      </c>
    </row>
    <row r="161" spans="1:18" ht="12.75">
      <c r="A161" s="15"/>
      <c r="B161" s="16"/>
      <c r="C161" s="16"/>
      <c r="D161" s="16"/>
      <c r="E161" s="16"/>
      <c r="F161" s="17"/>
      <c r="G161" s="15" t="s">
        <v>124</v>
      </c>
      <c r="H161" s="16">
        <f>(271/8063)*J161</f>
        <v>4.907106536028773</v>
      </c>
      <c r="I161" s="16">
        <v>7</v>
      </c>
      <c r="J161" s="16">
        <v>146</v>
      </c>
      <c r="K161" s="16">
        <f>(I161-H161)^2/H161</f>
        <v>0.8926244049060926</v>
      </c>
      <c r="L161" s="17">
        <v>0.34476710862182347</v>
      </c>
      <c r="M161" s="18" t="s">
        <v>125</v>
      </c>
      <c r="N161" s="16">
        <f t="shared" si="6"/>
        <v>3.9660176113109262</v>
      </c>
      <c r="O161" s="16">
        <v>5</v>
      </c>
      <c r="P161" s="16">
        <v>118</v>
      </c>
      <c r="Q161" s="16">
        <f t="shared" si="7"/>
        <v>0.26957005361501063</v>
      </c>
      <c r="R161" s="17">
        <v>0.6036203295645202</v>
      </c>
    </row>
    <row r="162" spans="1:18" ht="12.75">
      <c r="A162" s="15"/>
      <c r="B162" s="16"/>
      <c r="C162" s="16"/>
      <c r="D162" s="16"/>
      <c r="E162" s="16"/>
      <c r="F162" s="17"/>
      <c r="G162" s="15"/>
      <c r="H162" s="16"/>
      <c r="I162" s="16"/>
      <c r="J162" s="16"/>
      <c r="K162" s="16"/>
      <c r="L162" s="17"/>
      <c r="M162" s="18" t="s">
        <v>126</v>
      </c>
      <c r="N162" s="16">
        <f t="shared" si="6"/>
        <v>1.1763611558973086</v>
      </c>
      <c r="O162" s="16">
        <v>3</v>
      </c>
      <c r="P162" s="16">
        <v>35</v>
      </c>
      <c r="Q162" s="16">
        <f t="shared" si="7"/>
        <v>2.827072805870952</v>
      </c>
      <c r="R162" s="17">
        <v>0.09268715927618709</v>
      </c>
    </row>
    <row r="163" spans="1:18" ht="22.5">
      <c r="A163" s="15"/>
      <c r="B163" s="16"/>
      <c r="C163" s="16"/>
      <c r="D163" s="16"/>
      <c r="E163" s="16"/>
      <c r="F163" s="17"/>
      <c r="G163" s="15" t="s">
        <v>129</v>
      </c>
      <c r="H163" s="16">
        <f>(271/8063)*J163</f>
        <v>10.654471040555624</v>
      </c>
      <c r="I163" s="16">
        <v>14</v>
      </c>
      <c r="J163" s="16">
        <v>317</v>
      </c>
      <c r="K163" s="16">
        <f>(I163-H163)^2/H163</f>
        <v>1.0505039598753545</v>
      </c>
      <c r="L163" s="17">
        <v>0.30539104890654556</v>
      </c>
      <c r="M163" s="18" t="s">
        <v>130</v>
      </c>
      <c r="N163" s="16">
        <f t="shared" si="6"/>
        <v>5.344040679647773</v>
      </c>
      <c r="O163" s="16">
        <v>4</v>
      </c>
      <c r="P163" s="16">
        <v>159</v>
      </c>
      <c r="Q163" s="16">
        <f t="shared" si="7"/>
        <v>0.3380298648226442</v>
      </c>
      <c r="R163" s="17">
        <v>0.5609686346295248</v>
      </c>
    </row>
    <row r="164" spans="1:18" ht="12.75">
      <c r="A164" s="15"/>
      <c r="B164" s="16"/>
      <c r="C164" s="16"/>
      <c r="D164" s="16"/>
      <c r="E164" s="16"/>
      <c r="F164" s="17"/>
      <c r="G164" s="15"/>
      <c r="H164" s="16"/>
      <c r="I164" s="16"/>
      <c r="J164" s="16"/>
      <c r="K164" s="16"/>
      <c r="L164" s="17"/>
      <c r="M164" s="18" t="s">
        <v>131</v>
      </c>
      <c r="N164" s="16">
        <f t="shared" si="6"/>
        <v>6.6884534292446975</v>
      </c>
      <c r="O164" s="16">
        <v>5</v>
      </c>
      <c r="P164" s="16">
        <v>199</v>
      </c>
      <c r="Q164" s="16">
        <f t="shared" si="7"/>
        <v>0.42623829453053663</v>
      </c>
      <c r="R164" s="17">
        <v>0.5138405560075376</v>
      </c>
    </row>
    <row r="165" spans="1:18" ht="22.5">
      <c r="A165" s="15"/>
      <c r="B165" s="16"/>
      <c r="C165" s="16"/>
      <c r="D165" s="16"/>
      <c r="E165" s="16"/>
      <c r="F165" s="17"/>
      <c r="G165" s="15"/>
      <c r="H165" s="16"/>
      <c r="I165" s="16"/>
      <c r="J165" s="16"/>
      <c r="K165" s="16"/>
      <c r="L165" s="17"/>
      <c r="M165" s="18" t="s">
        <v>132</v>
      </c>
      <c r="N165" s="16">
        <f t="shared" si="6"/>
        <v>3.260200917772541</v>
      </c>
      <c r="O165" s="16">
        <v>2</v>
      </c>
      <c r="P165" s="16">
        <v>97</v>
      </c>
      <c r="Q165" s="16">
        <f t="shared" si="7"/>
        <v>0.48711916633646996</v>
      </c>
      <c r="R165" s="17">
        <v>0.48521520054979506</v>
      </c>
    </row>
    <row r="166" spans="1:18" ht="22.5">
      <c r="A166" s="15"/>
      <c r="B166" s="16"/>
      <c r="C166" s="16"/>
      <c r="D166" s="16"/>
      <c r="E166" s="16"/>
      <c r="F166" s="17"/>
      <c r="G166" s="15"/>
      <c r="H166" s="16"/>
      <c r="I166" s="16"/>
      <c r="J166" s="16"/>
      <c r="K166" s="16"/>
      <c r="L166" s="17"/>
      <c r="M166" s="18" t="s">
        <v>133</v>
      </c>
      <c r="N166" s="16">
        <f t="shared" si="6"/>
        <v>1.8821778494356938</v>
      </c>
      <c r="O166" s="16">
        <v>2</v>
      </c>
      <c r="P166" s="16">
        <v>56</v>
      </c>
      <c r="Q166" s="16">
        <f t="shared" si="7"/>
        <v>0.007375529983927982</v>
      </c>
      <c r="R166" s="17">
        <v>0.93156109029984</v>
      </c>
    </row>
    <row r="167" spans="1:18" ht="22.5">
      <c r="A167" s="15"/>
      <c r="B167" s="16"/>
      <c r="C167" s="16"/>
      <c r="D167" s="16"/>
      <c r="E167" s="16"/>
      <c r="F167" s="17"/>
      <c r="G167" s="15"/>
      <c r="H167" s="16"/>
      <c r="I167" s="16"/>
      <c r="J167" s="16"/>
      <c r="K167" s="16"/>
      <c r="L167" s="17"/>
      <c r="M167" s="18" t="s">
        <v>123</v>
      </c>
      <c r="N167" s="16">
        <f t="shared" si="6"/>
        <v>4.940716854768696</v>
      </c>
      <c r="O167" s="16">
        <v>9</v>
      </c>
      <c r="P167" s="16">
        <v>147</v>
      </c>
      <c r="Q167" s="16">
        <f t="shared" si="7"/>
        <v>3.3350989618550746</v>
      </c>
      <c r="R167" s="17">
        <v>0.0678163271355684</v>
      </c>
    </row>
    <row r="168" spans="1:18" ht="12.75">
      <c r="A168" s="15"/>
      <c r="B168" s="16"/>
      <c r="C168" s="16"/>
      <c r="D168" s="16"/>
      <c r="E168" s="16"/>
      <c r="F168" s="17"/>
      <c r="G168" s="15" t="s">
        <v>184</v>
      </c>
      <c r="H168" s="16">
        <f>(271/8063)*J168</f>
        <v>3.260200917772541</v>
      </c>
      <c r="I168" s="16">
        <v>3</v>
      </c>
      <c r="J168" s="16">
        <v>97</v>
      </c>
      <c r="K168" s="16">
        <f>(I168-H168)^2/H168</f>
        <v>0.020766977041381286</v>
      </c>
      <c r="L168" s="17">
        <v>0.8854155674847748</v>
      </c>
      <c r="M168" s="18" t="s">
        <v>169</v>
      </c>
      <c r="N168" s="16"/>
      <c r="O168" s="16"/>
      <c r="P168" s="16"/>
      <c r="Q168" s="16"/>
      <c r="R168" s="17"/>
    </row>
    <row r="169" spans="1:18" ht="23.25" thickBot="1">
      <c r="A169" s="19"/>
      <c r="B169" s="20"/>
      <c r="C169" s="20"/>
      <c r="D169" s="20"/>
      <c r="E169" s="20"/>
      <c r="F169" s="21"/>
      <c r="G169" s="19" t="s">
        <v>138</v>
      </c>
      <c r="H169" s="20">
        <f>(271/8063)*J169</f>
        <v>1.4116333870767703</v>
      </c>
      <c r="I169" s="20">
        <v>3</v>
      </c>
      <c r="J169" s="20">
        <v>42</v>
      </c>
      <c r="K169" s="20">
        <f>(I169-H169)^2/H169</f>
        <v>1.787226428721473</v>
      </c>
      <c r="L169" s="21">
        <v>0.18126446045270472</v>
      </c>
      <c r="M169" s="39" t="s">
        <v>159</v>
      </c>
      <c r="N169" s="20">
        <f t="shared" si="6"/>
        <v>0.7730373310182314</v>
      </c>
      <c r="O169" s="20">
        <v>2</v>
      </c>
      <c r="P169" s="20">
        <v>23</v>
      </c>
      <c r="Q169" s="20">
        <f t="shared" si="7"/>
        <v>1.94743168365741</v>
      </c>
      <c r="R169" s="21">
        <v>0.16286388026631793</v>
      </c>
    </row>
    <row r="170" spans="1:18" ht="13.5" thickBot="1">
      <c r="A170" s="40" t="s">
        <v>185</v>
      </c>
      <c r="B170" s="41">
        <f>(271/8063)*D170</f>
        <v>3.562693786431849</v>
      </c>
      <c r="C170" s="41">
        <v>2</v>
      </c>
      <c r="D170" s="41">
        <v>106</v>
      </c>
      <c r="E170" s="41">
        <f>(C170-B170)^2/B170</f>
        <v>0.6854397308724255</v>
      </c>
      <c r="F170" s="42">
        <v>0.4077198421039431</v>
      </c>
      <c r="G170" s="40" t="s">
        <v>169</v>
      </c>
      <c r="H170" s="41"/>
      <c r="I170" s="41"/>
      <c r="J170" s="41"/>
      <c r="K170" s="41"/>
      <c r="L170" s="42"/>
      <c r="M170" s="43"/>
      <c r="N170" s="41"/>
      <c r="O170" s="41"/>
      <c r="P170" s="41"/>
      <c r="Q170" s="41"/>
      <c r="R170" s="42"/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7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1" customWidth="1"/>
    <col min="2" max="6" width="9.140625" style="2" customWidth="1"/>
    <col min="7" max="7" width="20.7109375" style="1" customWidth="1"/>
    <col min="8" max="12" width="9.140625" style="2" customWidth="1"/>
    <col min="13" max="13" width="20.7109375" style="1" customWidth="1"/>
    <col min="14" max="16384" width="9.140625" style="2" customWidth="1"/>
  </cols>
  <sheetData>
    <row r="1" ht="12" thickBot="1">
      <c r="A1" s="1" t="s">
        <v>0</v>
      </c>
    </row>
    <row r="2" spans="1:18" s="3" customFormat="1" ht="12.75" customHeight="1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6" t="s">
        <v>3</v>
      </c>
      <c r="N2" s="146"/>
      <c r="O2" s="146"/>
      <c r="P2" s="146"/>
      <c r="Q2" s="146"/>
      <c r="R2" s="147"/>
    </row>
    <row r="3" spans="1:18" s="3" customFormat="1" ht="15.75" customHeight="1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10" t="s">
        <v>9</v>
      </c>
    </row>
    <row r="4" spans="1:18" ht="22.5">
      <c r="A4" s="11" t="s">
        <v>10</v>
      </c>
      <c r="B4" s="12">
        <f>(189/8063)*D4</f>
        <v>26.792384968374055</v>
      </c>
      <c r="C4" s="12">
        <v>23</v>
      </c>
      <c r="D4" s="12">
        <v>1143</v>
      </c>
      <c r="E4" s="12">
        <f>(C4-B4)^2/B4</f>
        <v>0.5368011756074096</v>
      </c>
      <c r="F4" s="13">
        <v>0.4637614546250002</v>
      </c>
      <c r="G4" s="11" t="s">
        <v>11</v>
      </c>
      <c r="H4" s="12">
        <f>(189/8063)*J4</f>
        <v>8.930794989458018</v>
      </c>
      <c r="I4" s="12">
        <v>10</v>
      </c>
      <c r="J4" s="12">
        <v>381</v>
      </c>
      <c r="K4" s="12">
        <f>(I4-H4)^2/H4</f>
        <v>0.12800644913666934</v>
      </c>
      <c r="L4" s="13">
        <v>0.7205080419112586</v>
      </c>
      <c r="M4" s="14" t="s">
        <v>12</v>
      </c>
      <c r="N4" s="12">
        <f>(189/8063)*P4</f>
        <v>6.000744139898301</v>
      </c>
      <c r="O4" s="12">
        <v>7</v>
      </c>
      <c r="P4" s="12">
        <v>256</v>
      </c>
      <c r="Q4" s="12">
        <f>(O4-N4)^2/N4</f>
        <v>0.16639807508348603</v>
      </c>
      <c r="R4" s="13">
        <v>0.6833329951566149</v>
      </c>
    </row>
    <row r="5" spans="1:18" ht="11.2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18" t="s">
        <v>13</v>
      </c>
      <c r="N5" s="16">
        <f aca="true" t="shared" si="0" ref="N5:N68">(189/8063)*P5</f>
        <v>1.5470668485675307</v>
      </c>
      <c r="O5" s="16">
        <v>2</v>
      </c>
      <c r="P5" s="16">
        <v>66</v>
      </c>
      <c r="Q5" s="16">
        <f aca="true" t="shared" si="1" ref="Q5:Q68">(O5-N5)^2/N5</f>
        <v>0.13260476743878288</v>
      </c>
      <c r="R5" s="17">
        <v>0.7157464685740398</v>
      </c>
    </row>
    <row r="6" spans="1:18" ht="11.2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8" t="s">
        <v>14</v>
      </c>
      <c r="N6" s="16">
        <f t="shared" si="0"/>
        <v>1.1720203398238869</v>
      </c>
      <c r="O6" s="16">
        <v>2</v>
      </c>
      <c r="P6" s="16">
        <v>50</v>
      </c>
      <c r="Q6" s="16">
        <f t="shared" si="1"/>
        <v>0.5849303927339399</v>
      </c>
      <c r="R6" s="17">
        <v>0.444386227442054</v>
      </c>
    </row>
    <row r="7" spans="1:18" ht="11.25">
      <c r="A7" s="15"/>
      <c r="B7" s="16"/>
      <c r="C7" s="16"/>
      <c r="D7" s="16"/>
      <c r="E7" s="16"/>
      <c r="F7" s="17"/>
      <c r="G7" s="15" t="s">
        <v>15</v>
      </c>
      <c r="H7" s="16">
        <f>(189/8063)*J7</f>
        <v>1.2892223738062756</v>
      </c>
      <c r="I7" s="16">
        <v>3</v>
      </c>
      <c r="J7" s="16">
        <v>55</v>
      </c>
      <c r="K7" s="16">
        <f>(I7-H7)^2/H7</f>
        <v>2.2701747547586564</v>
      </c>
      <c r="L7" s="17">
        <v>0.1318850300953449</v>
      </c>
      <c r="M7" s="18" t="s">
        <v>14</v>
      </c>
      <c r="N7" s="16">
        <f t="shared" si="0"/>
        <v>1.1720203398238869</v>
      </c>
      <c r="O7" s="16">
        <v>2</v>
      </c>
      <c r="P7" s="16">
        <v>50</v>
      </c>
      <c r="Q7" s="16">
        <f t="shared" si="1"/>
        <v>0.5849303927339399</v>
      </c>
      <c r="R7" s="17">
        <v>0.444386227442054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8" t="s">
        <v>16</v>
      </c>
      <c r="N8" s="16">
        <f t="shared" si="0"/>
        <v>1.1954607466203646</v>
      </c>
      <c r="O8" s="16">
        <v>3</v>
      </c>
      <c r="P8" s="16">
        <v>51</v>
      </c>
      <c r="Q8" s="16">
        <f t="shared" si="1"/>
        <v>2.7239388045101873</v>
      </c>
      <c r="R8" s="17">
        <v>0.09885380458520088</v>
      </c>
    </row>
    <row r="9" spans="1:18" ht="22.5">
      <c r="A9" s="15"/>
      <c r="B9" s="16"/>
      <c r="C9" s="16"/>
      <c r="D9" s="16"/>
      <c r="E9" s="16"/>
      <c r="F9" s="17"/>
      <c r="G9" s="15" t="s">
        <v>17</v>
      </c>
      <c r="H9" s="16">
        <f>(189/8063)*J9</f>
        <v>5.696018851544091</v>
      </c>
      <c r="I9" s="16">
        <v>8</v>
      </c>
      <c r="J9" s="16">
        <v>243</v>
      </c>
      <c r="K9" s="16">
        <f>(I9-H9)^2/H9</f>
        <v>0.9319367212068155</v>
      </c>
      <c r="L9" s="17">
        <v>0.3343601745132766</v>
      </c>
      <c r="M9" s="18" t="s">
        <v>16</v>
      </c>
      <c r="N9" s="16">
        <f t="shared" si="0"/>
        <v>1.1954607466203646</v>
      </c>
      <c r="O9" s="16">
        <v>3</v>
      </c>
      <c r="P9" s="16">
        <v>51</v>
      </c>
      <c r="Q9" s="16">
        <f t="shared" si="1"/>
        <v>2.7239388045101873</v>
      </c>
      <c r="R9" s="17">
        <v>0.09885380458520088</v>
      </c>
    </row>
    <row r="10" spans="1:18" ht="11.2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8" t="s">
        <v>18</v>
      </c>
      <c r="N10" s="16">
        <f t="shared" si="0"/>
        <v>0.7735334242837654</v>
      </c>
      <c r="O10" s="16">
        <v>2</v>
      </c>
      <c r="P10" s="16">
        <v>33</v>
      </c>
      <c r="Q10" s="16">
        <f t="shared" si="1"/>
        <v>1.9446092620262694</v>
      </c>
      <c r="R10" s="17">
        <v>0.16316894038655905</v>
      </c>
    </row>
    <row r="11" spans="1:18" ht="22.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8" t="s">
        <v>19</v>
      </c>
      <c r="N11" s="16">
        <f t="shared" si="0"/>
        <v>3.2816569515068834</v>
      </c>
      <c r="O11" s="16">
        <v>4</v>
      </c>
      <c r="P11" s="16">
        <v>140</v>
      </c>
      <c r="Q11" s="16">
        <f t="shared" si="1"/>
        <v>0.1572427413783874</v>
      </c>
      <c r="R11" s="17">
        <v>0.6917078498346254</v>
      </c>
    </row>
    <row r="12" spans="1:18" ht="22.5">
      <c r="A12" s="15"/>
      <c r="B12" s="16"/>
      <c r="C12" s="16"/>
      <c r="D12" s="16"/>
      <c r="E12" s="16"/>
      <c r="F12" s="17"/>
      <c r="G12" s="15" t="s">
        <v>20</v>
      </c>
      <c r="H12" s="16">
        <f>(189/8063)*J12</f>
        <v>3.4691802058787053</v>
      </c>
      <c r="I12" s="16">
        <v>3</v>
      </c>
      <c r="J12" s="16">
        <v>148</v>
      </c>
      <c r="K12" s="16">
        <f>(I12-H12)^2/H12</f>
        <v>0.0634530501515495</v>
      </c>
      <c r="L12" s="17">
        <v>0.8011192187826119</v>
      </c>
      <c r="M12" s="18" t="s">
        <v>21</v>
      </c>
      <c r="N12" s="16">
        <f t="shared" si="0"/>
        <v>2.953491256356195</v>
      </c>
      <c r="O12" s="16">
        <v>2</v>
      </c>
      <c r="P12" s="16">
        <v>126</v>
      </c>
      <c r="Q12" s="16">
        <f t="shared" si="1"/>
        <v>0.30782064243161283</v>
      </c>
      <c r="R12" s="17">
        <v>0.5790206156696271</v>
      </c>
    </row>
    <row r="13" spans="1:18" ht="22.5">
      <c r="A13" s="15"/>
      <c r="B13" s="16"/>
      <c r="C13" s="16"/>
      <c r="D13" s="16"/>
      <c r="E13" s="16"/>
      <c r="F13" s="17"/>
      <c r="G13" s="15" t="s">
        <v>22</v>
      </c>
      <c r="H13" s="16">
        <f>(189/8063)*J13</f>
        <v>8.415106039935509</v>
      </c>
      <c r="I13" s="16">
        <v>10</v>
      </c>
      <c r="J13" s="16">
        <v>359</v>
      </c>
      <c r="K13" s="16">
        <f>(I13-H13)^2/H13</f>
        <v>0.29849758906521817</v>
      </c>
      <c r="L13" s="17">
        <v>0.5848258340521948</v>
      </c>
      <c r="M13" s="18" t="s">
        <v>21</v>
      </c>
      <c r="N13" s="16">
        <f t="shared" si="0"/>
        <v>2.953491256356195</v>
      </c>
      <c r="O13" s="16">
        <v>2</v>
      </c>
      <c r="P13" s="16">
        <v>126</v>
      </c>
      <c r="Q13" s="16">
        <f t="shared" si="1"/>
        <v>0.30782064243161283</v>
      </c>
      <c r="R13" s="17">
        <v>0.5790206156696271</v>
      </c>
    </row>
    <row r="14" spans="1:18" ht="22.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8" t="s">
        <v>23</v>
      </c>
      <c r="N14" s="16">
        <f t="shared" si="0"/>
        <v>2.5550043408160734</v>
      </c>
      <c r="O14" s="16">
        <v>3</v>
      </c>
      <c r="P14" s="16">
        <v>109</v>
      </c>
      <c r="Q14" s="16">
        <f t="shared" si="1"/>
        <v>0.07750324863608216</v>
      </c>
      <c r="R14" s="17">
        <v>0.7807098838146392</v>
      </c>
    </row>
    <row r="15" spans="1:18" ht="11.25">
      <c r="A15" s="15"/>
      <c r="B15" s="16"/>
      <c r="C15" s="16"/>
      <c r="D15" s="16"/>
      <c r="E15" s="16"/>
      <c r="F15" s="17"/>
      <c r="G15" s="15" t="s">
        <v>24</v>
      </c>
      <c r="H15" s="16">
        <f>(189/8063)*J15</f>
        <v>12.915664144859234</v>
      </c>
      <c r="I15" s="16">
        <v>11</v>
      </c>
      <c r="J15" s="16">
        <v>551</v>
      </c>
      <c r="K15" s="16">
        <f>(I15-H15)^2/H15</f>
        <v>0.2841332102429994</v>
      </c>
      <c r="L15" s="17">
        <v>0.5940048729946925</v>
      </c>
      <c r="M15" s="18" t="s">
        <v>25</v>
      </c>
      <c r="N15" s="16">
        <f t="shared" si="0"/>
        <v>12.6343792633015</v>
      </c>
      <c r="O15" s="16">
        <v>11</v>
      </c>
      <c r="P15" s="16">
        <v>539</v>
      </c>
      <c r="Q15" s="16">
        <f t="shared" si="1"/>
        <v>0.21142277912052668</v>
      </c>
      <c r="R15" s="17">
        <v>0.6456545227571451</v>
      </c>
    </row>
    <row r="16" spans="1:18" ht="22.5">
      <c r="A16" s="15"/>
      <c r="B16" s="16"/>
      <c r="C16" s="16"/>
      <c r="D16" s="16"/>
      <c r="E16" s="16"/>
      <c r="F16" s="17"/>
      <c r="G16" s="15" t="s">
        <v>26</v>
      </c>
      <c r="H16" s="16">
        <f>(189/8063)*J16</f>
        <v>6.750837157385589</v>
      </c>
      <c r="I16" s="16">
        <v>4</v>
      </c>
      <c r="J16" s="16">
        <v>288</v>
      </c>
      <c r="K16" s="16">
        <f>(I16-H16)^2/H16</f>
        <v>1.1209135830175698</v>
      </c>
      <c r="L16" s="17">
        <v>0.28972182092800647</v>
      </c>
      <c r="M16" s="18" t="s">
        <v>27</v>
      </c>
      <c r="N16" s="16">
        <f t="shared" si="0"/>
        <v>2.0158749844970854</v>
      </c>
      <c r="O16" s="16">
        <v>3</v>
      </c>
      <c r="P16" s="16">
        <v>86</v>
      </c>
      <c r="Q16" s="16">
        <f t="shared" si="1"/>
        <v>0.4804375537108176</v>
      </c>
      <c r="R16" s="17">
        <v>0.4882241894742311</v>
      </c>
    </row>
    <row r="17" spans="1:18" ht="23.25" thickBot="1">
      <c r="A17" s="19"/>
      <c r="B17" s="20"/>
      <c r="C17" s="20"/>
      <c r="D17" s="20"/>
      <c r="E17" s="20"/>
      <c r="F17" s="21"/>
      <c r="G17" s="19"/>
      <c r="H17" s="20"/>
      <c r="I17" s="20"/>
      <c r="J17" s="20"/>
      <c r="K17" s="20"/>
      <c r="L17" s="21"/>
      <c r="M17" s="22" t="s">
        <v>28</v>
      </c>
      <c r="N17" s="23">
        <f t="shared" si="0"/>
        <v>0.5156889495225102</v>
      </c>
      <c r="O17" s="23">
        <v>2</v>
      </c>
      <c r="P17" s="23">
        <v>22</v>
      </c>
      <c r="Q17" s="23">
        <f t="shared" si="1"/>
        <v>4.272302706136266</v>
      </c>
      <c r="R17" s="24">
        <v>0.038738400487730806</v>
      </c>
    </row>
    <row r="18" spans="1:18" ht="22.5">
      <c r="A18" s="25" t="s">
        <v>29</v>
      </c>
      <c r="B18" s="26">
        <f>(189/8063)*D18</f>
        <v>40.247178469552274</v>
      </c>
      <c r="C18" s="26">
        <v>27</v>
      </c>
      <c r="D18" s="26">
        <v>1717</v>
      </c>
      <c r="E18" s="26">
        <f>(C18-B18)^2/B18</f>
        <v>4.3602494405149175</v>
      </c>
      <c r="F18" s="27">
        <v>0.036786918365280696</v>
      </c>
      <c r="G18" s="11" t="s">
        <v>30</v>
      </c>
      <c r="H18" s="12">
        <f>(189/8063)*J18</f>
        <v>1.7345901029393527</v>
      </c>
      <c r="I18" s="12">
        <v>2</v>
      </c>
      <c r="J18" s="12">
        <v>74</v>
      </c>
      <c r="K18" s="12">
        <f>(I18-H18)^2/H18</f>
        <v>0.04061040895965859</v>
      </c>
      <c r="L18" s="13">
        <v>0.8402918011930155</v>
      </c>
      <c r="M18" s="28" t="s">
        <v>31</v>
      </c>
      <c r="N18" s="29">
        <f t="shared" si="0"/>
        <v>0.32816569515068833</v>
      </c>
      <c r="O18" s="29">
        <v>2</v>
      </c>
      <c r="P18" s="29">
        <v>14</v>
      </c>
      <c r="Q18" s="29">
        <f t="shared" si="1"/>
        <v>8.517130169829448</v>
      </c>
      <c r="R18" s="30">
        <v>0.00351818859911468</v>
      </c>
    </row>
    <row r="19" spans="1:18" ht="22.5">
      <c r="A19" s="15"/>
      <c r="B19" s="16"/>
      <c r="C19" s="16"/>
      <c r="D19" s="16"/>
      <c r="E19" s="16"/>
      <c r="F19" s="17"/>
      <c r="G19" s="15" t="s">
        <v>32</v>
      </c>
      <c r="H19" s="16">
        <f>(189/8063)*J19</f>
        <v>8.016619124395387</v>
      </c>
      <c r="I19" s="16">
        <v>5</v>
      </c>
      <c r="J19" s="16">
        <v>342</v>
      </c>
      <c r="K19" s="16">
        <f>(I19-H19)^2/H19</f>
        <v>1.135140737069046</v>
      </c>
      <c r="L19" s="17">
        <v>0.2866814607700682</v>
      </c>
      <c r="M19" s="18" t="s">
        <v>33</v>
      </c>
      <c r="N19" s="16">
        <f t="shared" si="0"/>
        <v>6.188267394270123</v>
      </c>
      <c r="O19" s="16">
        <v>4</v>
      </c>
      <c r="P19" s="16">
        <v>264</v>
      </c>
      <c r="Q19" s="16">
        <f t="shared" si="1"/>
        <v>0.773805313141375</v>
      </c>
      <c r="R19" s="17">
        <v>0.3790424165711861</v>
      </c>
    </row>
    <row r="20" spans="1:18" ht="22.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8" t="s">
        <v>34</v>
      </c>
      <c r="N20" s="16">
        <f t="shared" si="0"/>
        <v>7.266526106908099</v>
      </c>
      <c r="O20" s="16">
        <v>5</v>
      </c>
      <c r="P20" s="16">
        <v>310</v>
      </c>
      <c r="Q20" s="16">
        <f t="shared" si="1"/>
        <v>0.7069596279867812</v>
      </c>
      <c r="R20" s="17">
        <v>0.400454993179181</v>
      </c>
    </row>
    <row r="21" spans="1:18" ht="22.5">
      <c r="A21" s="15"/>
      <c r="B21" s="16"/>
      <c r="C21" s="16"/>
      <c r="D21" s="16"/>
      <c r="E21" s="16"/>
      <c r="F21" s="17"/>
      <c r="G21" s="31" t="s">
        <v>35</v>
      </c>
      <c r="H21" s="32">
        <f>(189/8063)*J21</f>
        <v>36.004464839389804</v>
      </c>
      <c r="I21" s="32">
        <v>22</v>
      </c>
      <c r="J21" s="32">
        <v>1536</v>
      </c>
      <c r="K21" s="32">
        <f>(I21-H21)^2/H21</f>
        <v>5.4472420660211975</v>
      </c>
      <c r="L21" s="33">
        <v>0.01959924373194899</v>
      </c>
      <c r="M21" s="18" t="s">
        <v>33</v>
      </c>
      <c r="N21" s="16">
        <f t="shared" si="0"/>
        <v>6.188267394270123</v>
      </c>
      <c r="O21" s="16">
        <v>4</v>
      </c>
      <c r="P21" s="16">
        <v>264</v>
      </c>
      <c r="Q21" s="16">
        <f t="shared" si="1"/>
        <v>0.773805313141375</v>
      </c>
      <c r="R21" s="17">
        <v>0.3790424165711861</v>
      </c>
    </row>
    <row r="22" spans="1:18" ht="22.5">
      <c r="A22" s="15"/>
      <c r="B22" s="16"/>
      <c r="C22" s="16"/>
      <c r="D22" s="16"/>
      <c r="E22" s="16"/>
      <c r="F22" s="17"/>
      <c r="G22" s="15"/>
      <c r="H22" s="16"/>
      <c r="I22" s="16"/>
      <c r="J22" s="16"/>
      <c r="K22" s="16"/>
      <c r="L22" s="17"/>
      <c r="M22" s="34" t="s">
        <v>36</v>
      </c>
      <c r="N22" s="35">
        <f t="shared" si="0"/>
        <v>0.539129356318988</v>
      </c>
      <c r="O22" s="35">
        <v>2</v>
      </c>
      <c r="P22" s="35">
        <v>23</v>
      </c>
      <c r="Q22" s="35">
        <f t="shared" si="1"/>
        <v>3.958499036558233</v>
      </c>
      <c r="R22" s="36">
        <v>0.04663526892044134</v>
      </c>
    </row>
    <row r="23" spans="1:18" ht="11.2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8" t="s">
        <v>37</v>
      </c>
      <c r="N23" s="16">
        <f t="shared" si="0"/>
        <v>27.98784571499442</v>
      </c>
      <c r="O23" s="16">
        <v>20</v>
      </c>
      <c r="P23" s="16">
        <v>1194</v>
      </c>
      <c r="Q23" s="16">
        <f t="shared" si="1"/>
        <v>2.279763859508879</v>
      </c>
      <c r="R23" s="17">
        <v>0.13107182875928536</v>
      </c>
    </row>
    <row r="24" spans="1:18" ht="22.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8" t="s">
        <v>38</v>
      </c>
      <c r="N24" s="16">
        <f t="shared" si="0"/>
        <v>34.902765719955354</v>
      </c>
      <c r="O24" s="16">
        <v>21</v>
      </c>
      <c r="P24" s="16">
        <v>1489</v>
      </c>
      <c r="Q24" s="16">
        <f t="shared" si="1"/>
        <v>5.537867578025647</v>
      </c>
      <c r="R24" s="17">
        <v>0.0186092451071469</v>
      </c>
    </row>
    <row r="25" spans="1:18" ht="22.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8" t="s">
        <v>39</v>
      </c>
      <c r="N25" s="16">
        <f t="shared" si="0"/>
        <v>5.203770308818058</v>
      </c>
      <c r="O25" s="16">
        <v>2</v>
      </c>
      <c r="P25" s="16">
        <v>222</v>
      </c>
      <c r="Q25" s="16">
        <f t="shared" si="1"/>
        <v>1.9724437441581597</v>
      </c>
      <c r="R25" s="17">
        <v>0.1601887110751956</v>
      </c>
    </row>
    <row r="26" spans="1:18" ht="22.5">
      <c r="A26" s="15"/>
      <c r="B26" s="16"/>
      <c r="C26" s="16"/>
      <c r="D26" s="16"/>
      <c r="E26" s="16"/>
      <c r="F26" s="17"/>
      <c r="G26" s="31" t="s">
        <v>40</v>
      </c>
      <c r="H26" s="32">
        <f>(189/8063)*J26</f>
        <v>37.129604365620736</v>
      </c>
      <c r="I26" s="32">
        <v>24</v>
      </c>
      <c r="J26" s="32">
        <v>1584</v>
      </c>
      <c r="K26" s="32">
        <f>(I26-H26)^2/H26</f>
        <v>4.642831878848249</v>
      </c>
      <c r="L26" s="33">
        <v>0.031183504647833482</v>
      </c>
      <c r="M26" s="18" t="s">
        <v>41</v>
      </c>
      <c r="N26" s="16">
        <f t="shared" si="0"/>
        <v>5.672578444747613</v>
      </c>
      <c r="O26" s="16">
        <v>2</v>
      </c>
      <c r="P26" s="16">
        <v>242</v>
      </c>
      <c r="Q26" s="16">
        <f t="shared" si="1"/>
        <v>2.3777251498943177</v>
      </c>
      <c r="R26" s="17">
        <v>0.1230766548382568</v>
      </c>
    </row>
    <row r="27" spans="1:18" ht="22.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37" t="s">
        <v>38</v>
      </c>
      <c r="N27" s="32">
        <f t="shared" si="0"/>
        <v>34.902765719955354</v>
      </c>
      <c r="O27" s="32">
        <v>21</v>
      </c>
      <c r="P27" s="32">
        <v>1489</v>
      </c>
      <c r="Q27" s="32">
        <f t="shared" si="1"/>
        <v>5.537867578025647</v>
      </c>
      <c r="R27" s="33">
        <v>0.0186092451071469</v>
      </c>
    </row>
    <row r="28" spans="1:18" ht="22.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8" t="s">
        <v>34</v>
      </c>
      <c r="N28" s="16">
        <f t="shared" si="0"/>
        <v>7.266526106908099</v>
      </c>
      <c r="O28" s="16">
        <v>5</v>
      </c>
      <c r="P28" s="16">
        <v>310</v>
      </c>
      <c r="Q28" s="16">
        <f t="shared" si="1"/>
        <v>0.7069596279867812</v>
      </c>
      <c r="R28" s="17">
        <v>0.400454993179181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8" t="s">
        <v>42</v>
      </c>
      <c r="N29" s="16">
        <f t="shared" si="0"/>
        <v>1.2892223738062756</v>
      </c>
      <c r="O29" s="16">
        <v>3</v>
      </c>
      <c r="P29" s="16">
        <v>55</v>
      </c>
      <c r="Q29" s="16">
        <f t="shared" si="1"/>
        <v>2.2701747547586564</v>
      </c>
      <c r="R29" s="17">
        <v>0.1318850300953449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8" t="s">
        <v>43</v>
      </c>
      <c r="N30" s="16">
        <f t="shared" si="0"/>
        <v>2.8362892223738063</v>
      </c>
      <c r="O30" s="16">
        <v>2</v>
      </c>
      <c r="P30" s="16">
        <v>121</v>
      </c>
      <c r="Q30" s="16">
        <f t="shared" si="1"/>
        <v>0.2465826326672166</v>
      </c>
      <c r="R30" s="17">
        <v>0.6194916965127558</v>
      </c>
    </row>
    <row r="31" spans="1:18" ht="22.5">
      <c r="A31" s="15"/>
      <c r="B31" s="16"/>
      <c r="C31" s="16"/>
      <c r="D31" s="16"/>
      <c r="E31" s="16"/>
      <c r="F31" s="17"/>
      <c r="G31" s="15" t="s">
        <v>44</v>
      </c>
      <c r="H31" s="16">
        <f>(189/8063)*J31</f>
        <v>6.282029021456034</v>
      </c>
      <c r="I31" s="16">
        <v>2</v>
      </c>
      <c r="J31" s="16">
        <v>268</v>
      </c>
      <c r="K31" s="16">
        <f>(I31-H31)^2/H31</f>
        <v>2.91876597162582</v>
      </c>
      <c r="L31" s="17">
        <v>0.08755479899290375</v>
      </c>
      <c r="M31" s="18" t="s">
        <v>39</v>
      </c>
      <c r="N31" s="16">
        <f t="shared" si="0"/>
        <v>5.203770308818058</v>
      </c>
      <c r="O31" s="16">
        <v>2</v>
      </c>
      <c r="P31" s="16">
        <v>222</v>
      </c>
      <c r="Q31" s="16">
        <f t="shared" si="1"/>
        <v>1.9724437441581597</v>
      </c>
      <c r="R31" s="17">
        <v>0.1601887110751956</v>
      </c>
    </row>
    <row r="32" spans="1:18" ht="22.5">
      <c r="A32" s="15"/>
      <c r="B32" s="16"/>
      <c r="C32" s="16"/>
      <c r="D32" s="16"/>
      <c r="E32" s="16"/>
      <c r="F32" s="17"/>
      <c r="G32" s="15"/>
      <c r="H32" s="16"/>
      <c r="I32" s="16"/>
      <c r="J32" s="16"/>
      <c r="K32" s="16"/>
      <c r="L32" s="17"/>
      <c r="M32" s="18" t="s">
        <v>41</v>
      </c>
      <c r="N32" s="16">
        <f t="shared" si="0"/>
        <v>5.672578444747613</v>
      </c>
      <c r="O32" s="16">
        <v>2</v>
      </c>
      <c r="P32" s="16">
        <v>242</v>
      </c>
      <c r="Q32" s="16">
        <f t="shared" si="1"/>
        <v>2.3777251498943177</v>
      </c>
      <c r="R32" s="17">
        <v>0.1230766548382568</v>
      </c>
    </row>
    <row r="33" spans="1:18" ht="22.5">
      <c r="A33" s="15"/>
      <c r="B33" s="16"/>
      <c r="C33" s="16"/>
      <c r="D33" s="16"/>
      <c r="E33" s="16"/>
      <c r="F33" s="17"/>
      <c r="G33" s="38" t="s">
        <v>45</v>
      </c>
      <c r="H33" s="35">
        <f>(189/8063)*J33</f>
        <v>2.414361900037207</v>
      </c>
      <c r="I33" s="35">
        <v>6</v>
      </c>
      <c r="J33" s="35">
        <v>103</v>
      </c>
      <c r="K33" s="35">
        <f>(I33-H33)^2/H33</f>
        <v>5.325133975857827</v>
      </c>
      <c r="L33" s="36">
        <v>0.021019992714739533</v>
      </c>
      <c r="M33" s="18" t="s">
        <v>42</v>
      </c>
      <c r="N33" s="16">
        <f t="shared" si="0"/>
        <v>1.2892223738062756</v>
      </c>
      <c r="O33" s="16">
        <v>3</v>
      </c>
      <c r="P33" s="16">
        <v>55</v>
      </c>
      <c r="Q33" s="16">
        <f t="shared" si="1"/>
        <v>2.2701747547586564</v>
      </c>
      <c r="R33" s="17">
        <v>0.1318850300953449</v>
      </c>
    </row>
    <row r="34" spans="1:18" ht="12" thickBot="1">
      <c r="A34" s="19"/>
      <c r="B34" s="20"/>
      <c r="C34" s="20"/>
      <c r="D34" s="20"/>
      <c r="E34" s="20"/>
      <c r="F34" s="21"/>
      <c r="G34" s="19"/>
      <c r="H34" s="20"/>
      <c r="I34" s="20"/>
      <c r="J34" s="20"/>
      <c r="K34" s="20"/>
      <c r="L34" s="21"/>
      <c r="M34" s="39" t="s">
        <v>46</v>
      </c>
      <c r="N34" s="20">
        <f t="shared" si="0"/>
        <v>0.7266526106908099</v>
      </c>
      <c r="O34" s="20">
        <v>2</v>
      </c>
      <c r="P34" s="20">
        <v>31</v>
      </c>
      <c r="Q34" s="20">
        <f t="shared" si="1"/>
        <v>2.2313462444167014</v>
      </c>
      <c r="R34" s="21">
        <v>0.13523597006469168</v>
      </c>
    </row>
    <row r="35" spans="1:18" ht="22.5">
      <c r="A35" s="11" t="s">
        <v>47</v>
      </c>
      <c r="B35" s="12">
        <f>(189/8063)*D35</f>
        <v>172.3573111745008</v>
      </c>
      <c r="C35" s="12">
        <v>169</v>
      </c>
      <c r="D35" s="12">
        <v>7353</v>
      </c>
      <c r="E35" s="12">
        <f>(C35-B35)^2/B35</f>
        <v>0.06539634579827182</v>
      </c>
      <c r="F35" s="13">
        <v>0.7981615735582515</v>
      </c>
      <c r="G35" s="11" t="s">
        <v>48</v>
      </c>
      <c r="H35" s="12">
        <f>(189/8063)*J35</f>
        <v>159.8401339451817</v>
      </c>
      <c r="I35" s="12">
        <v>168</v>
      </c>
      <c r="J35" s="12">
        <v>6819</v>
      </c>
      <c r="K35" s="12">
        <f>(I35-H35)^2/H35</f>
        <v>0.41656255152671084</v>
      </c>
      <c r="L35" s="13">
        <v>0.5186572666362179</v>
      </c>
      <c r="M35" s="14" t="s">
        <v>49</v>
      </c>
      <c r="N35" s="12">
        <f t="shared" si="0"/>
        <v>119.89768076398363</v>
      </c>
      <c r="O35" s="12">
        <v>136</v>
      </c>
      <c r="P35" s="12">
        <v>5115</v>
      </c>
      <c r="Q35" s="12">
        <f t="shared" si="1"/>
        <v>2.162549626701954</v>
      </c>
      <c r="R35" s="13">
        <v>0.141409880109437</v>
      </c>
    </row>
    <row r="36" spans="1:18" ht="22.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7"/>
      <c r="M36" s="18" t="s">
        <v>50</v>
      </c>
      <c r="N36" s="16">
        <f t="shared" si="0"/>
        <v>37.59841250155029</v>
      </c>
      <c r="O36" s="16">
        <v>32</v>
      </c>
      <c r="P36" s="16">
        <v>1604</v>
      </c>
      <c r="Q36" s="16">
        <f t="shared" si="1"/>
        <v>0.8336049437252776</v>
      </c>
      <c r="R36" s="17">
        <v>0.36123218892928155</v>
      </c>
    </row>
    <row r="37" spans="1:18" ht="11.2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18" t="s">
        <v>51</v>
      </c>
      <c r="N37" s="16">
        <f t="shared" si="0"/>
        <v>45.755674066724545</v>
      </c>
      <c r="O37" s="16">
        <v>45</v>
      </c>
      <c r="P37" s="16">
        <v>1952</v>
      </c>
      <c r="Q37" s="16">
        <f t="shared" si="1"/>
        <v>0.012480272813537214</v>
      </c>
      <c r="R37" s="17">
        <v>0.9110492727387031</v>
      </c>
    </row>
    <row r="38" spans="1:18" ht="11.2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8" t="s">
        <v>52</v>
      </c>
      <c r="N38" s="16">
        <f t="shared" si="0"/>
        <v>8.227582785563687</v>
      </c>
      <c r="O38" s="16">
        <v>9</v>
      </c>
      <c r="P38" s="16">
        <v>351</v>
      </c>
      <c r="Q38" s="16">
        <f t="shared" si="1"/>
        <v>0.07251563049653072</v>
      </c>
      <c r="R38" s="17">
        <v>0.7877086329630838</v>
      </c>
    </row>
    <row r="39" spans="1:18" ht="11.2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8" t="s">
        <v>53</v>
      </c>
      <c r="N39" s="16">
        <f t="shared" si="0"/>
        <v>7.266526106908099</v>
      </c>
      <c r="O39" s="16">
        <v>8</v>
      </c>
      <c r="P39" s="16">
        <v>310</v>
      </c>
      <c r="Q39" s="16">
        <f t="shared" si="1"/>
        <v>0.07403592086952551</v>
      </c>
      <c r="R39" s="17">
        <v>0.7855486462267403</v>
      </c>
    </row>
    <row r="40" spans="1:18" ht="22.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37" t="s">
        <v>38</v>
      </c>
      <c r="N40" s="32">
        <f t="shared" si="0"/>
        <v>34.902765719955354</v>
      </c>
      <c r="O40" s="32">
        <v>21</v>
      </c>
      <c r="P40" s="32">
        <v>1489</v>
      </c>
      <c r="Q40" s="32">
        <f t="shared" si="1"/>
        <v>5.537867578025647</v>
      </c>
      <c r="R40" s="33">
        <v>0.0186092451071469</v>
      </c>
    </row>
    <row r="41" spans="1:18" ht="11.2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7"/>
      <c r="M41" s="18" t="s">
        <v>54</v>
      </c>
      <c r="N41" s="16">
        <f t="shared" si="0"/>
        <v>4.031749968994171</v>
      </c>
      <c r="O41" s="16">
        <v>6</v>
      </c>
      <c r="P41" s="16">
        <v>172</v>
      </c>
      <c r="Q41" s="16">
        <f t="shared" si="1"/>
        <v>0.9608751074216352</v>
      </c>
      <c r="R41" s="17">
        <v>0.32696649366192254</v>
      </c>
    </row>
    <row r="42" spans="1:18" ht="11.2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8" t="s">
        <v>15</v>
      </c>
      <c r="N42" s="16">
        <f t="shared" si="0"/>
        <v>1.24234156021332</v>
      </c>
      <c r="O42" s="16">
        <v>3</v>
      </c>
      <c r="P42" s="16">
        <v>53</v>
      </c>
      <c r="Q42" s="16">
        <f t="shared" si="1"/>
        <v>2.486726106484659</v>
      </c>
      <c r="R42" s="17">
        <v>0.11481032804116553</v>
      </c>
    </row>
    <row r="43" spans="1:18" ht="11.25">
      <c r="A43" s="15"/>
      <c r="B43" s="16"/>
      <c r="C43" s="16"/>
      <c r="D43" s="16"/>
      <c r="E43" s="16"/>
      <c r="F43" s="17"/>
      <c r="G43" s="15"/>
      <c r="H43" s="16"/>
      <c r="I43" s="16"/>
      <c r="J43" s="16"/>
      <c r="K43" s="16"/>
      <c r="L43" s="17"/>
      <c r="M43" s="18" t="s">
        <v>55</v>
      </c>
      <c r="N43" s="16">
        <f t="shared" si="0"/>
        <v>3.2582165447104057</v>
      </c>
      <c r="O43" s="16">
        <v>2</v>
      </c>
      <c r="P43" s="16">
        <v>139</v>
      </c>
      <c r="Q43" s="16">
        <f t="shared" si="1"/>
        <v>0.48588203136869806</v>
      </c>
      <c r="R43" s="17">
        <v>0.4857700093366082</v>
      </c>
    </row>
    <row r="44" spans="1:18" ht="11.2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18" t="s">
        <v>56</v>
      </c>
      <c r="N44" s="16">
        <f t="shared" si="0"/>
        <v>11.907726652610691</v>
      </c>
      <c r="O44" s="16">
        <v>8</v>
      </c>
      <c r="P44" s="16">
        <v>508</v>
      </c>
      <c r="Q44" s="16">
        <f t="shared" si="1"/>
        <v>1.2823881532564436</v>
      </c>
      <c r="R44" s="17">
        <v>0.2574554704600246</v>
      </c>
    </row>
    <row r="45" spans="1:18" ht="11.25">
      <c r="A45" s="15"/>
      <c r="B45" s="16"/>
      <c r="C45" s="16"/>
      <c r="D45" s="16"/>
      <c r="E45" s="16"/>
      <c r="F45" s="17"/>
      <c r="G45" s="15"/>
      <c r="H45" s="16"/>
      <c r="I45" s="16"/>
      <c r="J45" s="16"/>
      <c r="K45" s="16"/>
      <c r="L45" s="17"/>
      <c r="M45" s="18" t="s">
        <v>57</v>
      </c>
      <c r="N45" s="16">
        <f t="shared" si="0"/>
        <v>7.524370581669354</v>
      </c>
      <c r="O45" s="16">
        <v>4</v>
      </c>
      <c r="P45" s="16">
        <v>321</v>
      </c>
      <c r="Q45" s="16">
        <f t="shared" si="1"/>
        <v>1.6507942906475799</v>
      </c>
      <c r="R45" s="17">
        <v>0.19885085831856097</v>
      </c>
    </row>
    <row r="46" spans="1:18" ht="22.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18" t="s">
        <v>58</v>
      </c>
      <c r="N46" s="16">
        <f t="shared" si="0"/>
        <v>0.9376162718591096</v>
      </c>
      <c r="O46" s="16">
        <v>2</v>
      </c>
      <c r="P46" s="16">
        <v>40</v>
      </c>
      <c r="Q46" s="16">
        <f t="shared" si="1"/>
        <v>1.2037538379966752</v>
      </c>
      <c r="R46" s="17">
        <v>0.27257269584498367</v>
      </c>
    </row>
    <row r="47" spans="1:18" ht="11.2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8" t="s">
        <v>59</v>
      </c>
      <c r="N47" s="16">
        <f t="shared" si="0"/>
        <v>1.9221133573111746</v>
      </c>
      <c r="O47" s="16">
        <v>3</v>
      </c>
      <c r="P47" s="16">
        <v>82</v>
      </c>
      <c r="Q47" s="16">
        <f t="shared" si="1"/>
        <v>0.6044594664865518</v>
      </c>
      <c r="R47" s="17">
        <v>0.4368815785415272</v>
      </c>
    </row>
    <row r="48" spans="1:18" ht="22.5">
      <c r="A48" s="15"/>
      <c r="B48" s="16"/>
      <c r="C48" s="16"/>
      <c r="D48" s="16"/>
      <c r="E48" s="16"/>
      <c r="F48" s="17"/>
      <c r="G48" s="31" t="s">
        <v>40</v>
      </c>
      <c r="H48" s="32">
        <f>(189/8063)*J48</f>
        <v>37.129604365620736</v>
      </c>
      <c r="I48" s="32">
        <v>24</v>
      </c>
      <c r="J48" s="32">
        <v>1584</v>
      </c>
      <c r="K48" s="32">
        <f>(I48-H48)^2/H48</f>
        <v>4.642831878848249</v>
      </c>
      <c r="L48" s="33">
        <v>0.031183504647833482</v>
      </c>
      <c r="M48" s="18" t="s">
        <v>41</v>
      </c>
      <c r="N48" s="16">
        <f t="shared" si="0"/>
        <v>5.672578444747613</v>
      </c>
      <c r="O48" s="16">
        <v>2</v>
      </c>
      <c r="P48" s="16">
        <v>242</v>
      </c>
      <c r="Q48" s="16">
        <f t="shared" si="1"/>
        <v>2.3777251498943177</v>
      </c>
      <c r="R48" s="17">
        <v>0.1230766548382568</v>
      </c>
    </row>
    <row r="49" spans="1:18" ht="22.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37" t="s">
        <v>38</v>
      </c>
      <c r="N49" s="32">
        <f t="shared" si="0"/>
        <v>34.902765719955354</v>
      </c>
      <c r="O49" s="32">
        <v>21</v>
      </c>
      <c r="P49" s="32">
        <v>1489</v>
      </c>
      <c r="Q49" s="32">
        <f t="shared" si="1"/>
        <v>5.537867578025647</v>
      </c>
      <c r="R49" s="33">
        <v>0.0186092451071469</v>
      </c>
    </row>
    <row r="50" spans="1:18" ht="22.5">
      <c r="A50" s="15"/>
      <c r="B50" s="16"/>
      <c r="C50" s="16"/>
      <c r="D50" s="16"/>
      <c r="E50" s="16"/>
      <c r="F50" s="17"/>
      <c r="G50" s="15"/>
      <c r="H50" s="16"/>
      <c r="I50" s="16"/>
      <c r="J50" s="16"/>
      <c r="K50" s="16"/>
      <c r="L50" s="17"/>
      <c r="M50" s="18" t="s">
        <v>34</v>
      </c>
      <c r="N50" s="16">
        <f t="shared" si="0"/>
        <v>7.266526106908099</v>
      </c>
      <c r="O50" s="16">
        <v>5</v>
      </c>
      <c r="P50" s="16">
        <v>310</v>
      </c>
      <c r="Q50" s="16">
        <f t="shared" si="1"/>
        <v>0.7069596279867812</v>
      </c>
      <c r="R50" s="17">
        <v>0.400454993179181</v>
      </c>
    </row>
    <row r="51" spans="1:18" ht="22.5">
      <c r="A51" s="15"/>
      <c r="B51" s="16"/>
      <c r="C51" s="16"/>
      <c r="D51" s="16"/>
      <c r="E51" s="16"/>
      <c r="F51" s="17"/>
      <c r="G51" s="15"/>
      <c r="H51" s="16"/>
      <c r="I51" s="16"/>
      <c r="J51" s="16"/>
      <c r="K51" s="16"/>
      <c r="L51" s="17"/>
      <c r="M51" s="18" t="s">
        <v>42</v>
      </c>
      <c r="N51" s="16">
        <f t="shared" si="0"/>
        <v>1.2892223738062756</v>
      </c>
      <c r="O51" s="16">
        <v>3</v>
      </c>
      <c r="P51" s="16">
        <v>55</v>
      </c>
      <c r="Q51" s="16">
        <f t="shared" si="1"/>
        <v>2.2701747547586564</v>
      </c>
      <c r="R51" s="17">
        <v>0.1318850300953449</v>
      </c>
    </row>
    <row r="52" spans="1:18" ht="22.5">
      <c r="A52" s="15"/>
      <c r="B52" s="16"/>
      <c r="C52" s="16"/>
      <c r="D52" s="16"/>
      <c r="E52" s="16"/>
      <c r="F52" s="17"/>
      <c r="G52" s="15"/>
      <c r="H52" s="16"/>
      <c r="I52" s="16"/>
      <c r="J52" s="16"/>
      <c r="K52" s="16"/>
      <c r="L52" s="17"/>
      <c r="M52" s="18" t="s">
        <v>43</v>
      </c>
      <c r="N52" s="16">
        <f t="shared" si="0"/>
        <v>2.8362892223738063</v>
      </c>
      <c r="O52" s="16">
        <v>2</v>
      </c>
      <c r="P52" s="16">
        <v>121</v>
      </c>
      <c r="Q52" s="16">
        <f t="shared" si="1"/>
        <v>0.2465826326672166</v>
      </c>
      <c r="R52" s="17">
        <v>0.6194916965127558</v>
      </c>
    </row>
    <row r="53" spans="1:18" ht="11.25">
      <c r="A53" s="15"/>
      <c r="B53" s="16"/>
      <c r="C53" s="16"/>
      <c r="D53" s="16"/>
      <c r="E53" s="16"/>
      <c r="F53" s="17"/>
      <c r="G53" s="15" t="s">
        <v>60</v>
      </c>
      <c r="H53" s="16">
        <f>(189/8063)*J53</f>
        <v>44.3258092521394</v>
      </c>
      <c r="I53" s="16">
        <v>35</v>
      </c>
      <c r="J53" s="16">
        <v>1891</v>
      </c>
      <c r="K53" s="16">
        <f>(I53-H53)^2/H53</f>
        <v>1.9620785198206205</v>
      </c>
      <c r="L53" s="17">
        <v>0.1612911988487682</v>
      </c>
      <c r="M53" s="18" t="s">
        <v>61</v>
      </c>
      <c r="N53" s="16">
        <f t="shared" si="0"/>
        <v>13.126627806027534</v>
      </c>
      <c r="O53" s="16">
        <v>10</v>
      </c>
      <c r="P53" s="16">
        <v>560</v>
      </c>
      <c r="Q53" s="16">
        <f t="shared" si="1"/>
        <v>0.7447306027017587</v>
      </c>
      <c r="R53" s="17">
        <v>0.3881496985067592</v>
      </c>
    </row>
    <row r="54" spans="1:18" ht="11.2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8" t="s">
        <v>62</v>
      </c>
      <c r="N54" s="16">
        <f t="shared" si="0"/>
        <v>34.340195956839885</v>
      </c>
      <c r="O54" s="16">
        <v>28</v>
      </c>
      <c r="P54" s="16">
        <v>1465</v>
      </c>
      <c r="Q54" s="16">
        <f t="shared" si="1"/>
        <v>1.1705840240880212</v>
      </c>
      <c r="R54" s="17">
        <v>0.27928127180549167</v>
      </c>
    </row>
    <row r="55" spans="1:18" ht="11.2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8" t="s">
        <v>63</v>
      </c>
      <c r="N55" s="16">
        <f t="shared" si="0"/>
        <v>8.81359295547563</v>
      </c>
      <c r="O55" s="16">
        <v>6</v>
      </c>
      <c r="P55" s="16">
        <v>376</v>
      </c>
      <c r="Q55" s="16">
        <f t="shared" si="1"/>
        <v>0.8981927528413841</v>
      </c>
      <c r="R55" s="17">
        <v>0.34326676310318693</v>
      </c>
    </row>
    <row r="56" spans="1:18" ht="11.25">
      <c r="A56" s="15"/>
      <c r="B56" s="16"/>
      <c r="C56" s="16"/>
      <c r="D56" s="16"/>
      <c r="E56" s="16"/>
      <c r="F56" s="17"/>
      <c r="G56" s="15" t="s">
        <v>64</v>
      </c>
      <c r="H56" s="16">
        <f>(189/8063)*J56</f>
        <v>15.23626441771053</v>
      </c>
      <c r="I56" s="16">
        <v>17</v>
      </c>
      <c r="J56" s="16">
        <v>650</v>
      </c>
      <c r="K56" s="16">
        <f>(I56-H56)^2/H56</f>
        <v>0.20416836561447751</v>
      </c>
      <c r="L56" s="17">
        <v>0.6513770917209435</v>
      </c>
      <c r="M56" s="18" t="s">
        <v>65</v>
      </c>
      <c r="N56" s="16">
        <f t="shared" si="0"/>
        <v>10.196576956467815</v>
      </c>
      <c r="O56" s="16">
        <v>11</v>
      </c>
      <c r="P56" s="16">
        <v>435</v>
      </c>
      <c r="Q56" s="16">
        <f t="shared" si="1"/>
        <v>0.06330443928725288</v>
      </c>
      <c r="R56" s="17">
        <v>0.8013473720879021</v>
      </c>
    </row>
    <row r="57" spans="1:18" ht="11.2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8" t="s">
        <v>66</v>
      </c>
      <c r="N57" s="16">
        <f t="shared" si="0"/>
        <v>0.7266526106908099</v>
      </c>
      <c r="O57" s="16">
        <v>2</v>
      </c>
      <c r="P57" s="16">
        <v>31</v>
      </c>
      <c r="Q57" s="16">
        <f t="shared" si="1"/>
        <v>2.2313462444167014</v>
      </c>
      <c r="R57" s="17">
        <v>0.13523597006469168</v>
      </c>
    </row>
    <row r="58" spans="1:18" ht="11.2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18" t="s">
        <v>67</v>
      </c>
      <c r="N58" s="16">
        <f t="shared" si="0"/>
        <v>2.7425275951878954</v>
      </c>
      <c r="O58" s="16">
        <v>3</v>
      </c>
      <c r="P58" s="16">
        <v>117</v>
      </c>
      <c r="Q58" s="16">
        <f t="shared" si="1"/>
        <v>0.024171876832176965</v>
      </c>
      <c r="R58" s="17">
        <v>0.8764483789848987</v>
      </c>
    </row>
    <row r="59" spans="1:18" ht="22.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8" t="s">
        <v>42</v>
      </c>
      <c r="N59" s="16">
        <f t="shared" si="0"/>
        <v>1.2892223738062756</v>
      </c>
      <c r="O59" s="16">
        <v>3</v>
      </c>
      <c r="P59" s="16">
        <v>55</v>
      </c>
      <c r="Q59" s="16">
        <f t="shared" si="1"/>
        <v>2.2701747547586564</v>
      </c>
      <c r="R59" s="17">
        <v>0.1318850300953449</v>
      </c>
    </row>
    <row r="60" spans="1:18" ht="33.75">
      <c r="A60" s="15"/>
      <c r="B60" s="16"/>
      <c r="C60" s="16"/>
      <c r="D60" s="16"/>
      <c r="E60" s="16"/>
      <c r="F60" s="17"/>
      <c r="G60" s="15"/>
      <c r="H60" s="16"/>
      <c r="I60" s="16"/>
      <c r="J60" s="16"/>
      <c r="K60" s="16"/>
      <c r="L60" s="17"/>
      <c r="M60" s="18" t="s">
        <v>68</v>
      </c>
      <c r="N60" s="16">
        <f t="shared" si="0"/>
        <v>0.8907354582661541</v>
      </c>
      <c r="O60" s="16">
        <v>2</v>
      </c>
      <c r="P60" s="16">
        <v>38</v>
      </c>
      <c r="Q60" s="16">
        <f t="shared" si="1"/>
        <v>1.3814065805162232</v>
      </c>
      <c r="R60" s="17">
        <v>0.2398617006875685</v>
      </c>
    </row>
    <row r="61" spans="1:18" ht="22.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18" t="s">
        <v>69</v>
      </c>
      <c r="N61" s="16">
        <f t="shared" si="0"/>
        <v>2.953491256356195</v>
      </c>
      <c r="O61" s="16">
        <v>5</v>
      </c>
      <c r="P61" s="16">
        <v>126</v>
      </c>
      <c r="Q61" s="16">
        <f t="shared" si="1"/>
        <v>1.4180499193275562</v>
      </c>
      <c r="R61" s="17">
        <v>0.23372464366212187</v>
      </c>
    </row>
    <row r="62" spans="1:18" ht="12" thickBot="1">
      <c r="A62" s="19"/>
      <c r="B62" s="20"/>
      <c r="C62" s="20"/>
      <c r="D62" s="20"/>
      <c r="E62" s="20"/>
      <c r="F62" s="21"/>
      <c r="G62" s="19"/>
      <c r="H62" s="20"/>
      <c r="I62" s="20"/>
      <c r="J62" s="20"/>
      <c r="K62" s="20"/>
      <c r="L62" s="21"/>
      <c r="M62" s="39" t="s">
        <v>70</v>
      </c>
      <c r="N62" s="20">
        <f t="shared" si="0"/>
        <v>5.766340071933524</v>
      </c>
      <c r="O62" s="20">
        <v>6</v>
      </c>
      <c r="P62" s="20">
        <v>246</v>
      </c>
      <c r="Q62" s="20">
        <f t="shared" si="1"/>
        <v>0.009468217500693451</v>
      </c>
      <c r="R62" s="21">
        <v>0.9224843691469558</v>
      </c>
    </row>
    <row r="63" spans="1:18" ht="11.25">
      <c r="A63" s="11" t="s">
        <v>71</v>
      </c>
      <c r="B63" s="12">
        <f>(189/8063)*D63</f>
        <v>175.02951754929927</v>
      </c>
      <c r="C63" s="12">
        <v>182</v>
      </c>
      <c r="D63" s="12">
        <v>7467</v>
      </c>
      <c r="E63" s="12">
        <f>(C63-B63)^2/B63</f>
        <v>0.2775967521126345</v>
      </c>
      <c r="F63" s="13">
        <v>0.5982807342928937</v>
      </c>
      <c r="G63" s="11" t="s">
        <v>72</v>
      </c>
      <c r="H63" s="12">
        <f>(189/8063)*J63</f>
        <v>129.53168795733598</v>
      </c>
      <c r="I63" s="12">
        <v>149</v>
      </c>
      <c r="J63" s="12">
        <v>5526</v>
      </c>
      <c r="K63" s="12">
        <f>(I63-H63)^2/H63</f>
        <v>2.9260421119145286</v>
      </c>
      <c r="L63" s="13">
        <v>0.08716093208327913</v>
      </c>
      <c r="M63" s="14" t="s">
        <v>37</v>
      </c>
      <c r="N63" s="12">
        <f t="shared" si="0"/>
        <v>27.98784571499442</v>
      </c>
      <c r="O63" s="12">
        <v>20</v>
      </c>
      <c r="P63" s="12">
        <v>1194</v>
      </c>
      <c r="Q63" s="12">
        <f t="shared" si="1"/>
        <v>2.279763859508879</v>
      </c>
      <c r="R63" s="13">
        <v>0.13107182875928536</v>
      </c>
    </row>
    <row r="64" spans="1:18" ht="11.2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18" t="s">
        <v>73</v>
      </c>
      <c r="N64" s="16">
        <f t="shared" si="0"/>
        <v>80.025548803175</v>
      </c>
      <c r="O64" s="16">
        <v>80</v>
      </c>
      <c r="P64" s="16">
        <v>3414</v>
      </c>
      <c r="Q64" s="16">
        <f t="shared" si="1"/>
        <v>8.156661884072523E-06</v>
      </c>
      <c r="R64" s="17">
        <v>0.9977212554083074</v>
      </c>
    </row>
    <row r="65" spans="1:18" ht="11.25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8" t="s">
        <v>74</v>
      </c>
      <c r="N65" s="16">
        <f t="shared" si="0"/>
        <v>116.96762991442391</v>
      </c>
      <c r="O65" s="16">
        <v>128</v>
      </c>
      <c r="P65" s="16">
        <v>4990</v>
      </c>
      <c r="Q65" s="16">
        <f t="shared" si="1"/>
        <v>1.0405715649206728</v>
      </c>
      <c r="R65" s="17">
        <v>0.30768857827345464</v>
      </c>
    </row>
    <row r="66" spans="1:18" ht="11.2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34" t="s">
        <v>75</v>
      </c>
      <c r="N66" s="35">
        <f t="shared" si="0"/>
        <v>8.251023192360163</v>
      </c>
      <c r="O66" s="35">
        <v>17</v>
      </c>
      <c r="P66" s="35">
        <v>352</v>
      </c>
      <c r="Q66" s="35">
        <f t="shared" si="1"/>
        <v>9.27698218706916</v>
      </c>
      <c r="R66" s="36">
        <v>0.002320514306095256</v>
      </c>
    </row>
    <row r="67" spans="1:18" ht="11.25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8" t="s">
        <v>76</v>
      </c>
      <c r="N67" s="16">
        <f t="shared" si="0"/>
        <v>23.11224110132705</v>
      </c>
      <c r="O67" s="16">
        <v>24</v>
      </c>
      <c r="P67" s="16">
        <v>986</v>
      </c>
      <c r="Q67" s="16">
        <f t="shared" si="1"/>
        <v>0.034099499858875906</v>
      </c>
      <c r="R67" s="17">
        <v>0.8534953302637927</v>
      </c>
    </row>
    <row r="68" spans="1:18" ht="11.2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8" t="s">
        <v>49</v>
      </c>
      <c r="N68" s="16">
        <f t="shared" si="0"/>
        <v>119.89768076398363</v>
      </c>
      <c r="O68" s="16">
        <v>136</v>
      </c>
      <c r="P68" s="16">
        <v>5115</v>
      </c>
      <c r="Q68" s="16">
        <f t="shared" si="1"/>
        <v>2.162549626701954</v>
      </c>
      <c r="R68" s="17">
        <v>0.141409880109437</v>
      </c>
    </row>
    <row r="69" spans="1:18" ht="22.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34" t="s">
        <v>77</v>
      </c>
      <c r="N69" s="35">
        <f aca="true" t="shared" si="2" ref="N69:N132">(189/8063)*P69</f>
        <v>9.587126379759395</v>
      </c>
      <c r="O69" s="35">
        <v>29</v>
      </c>
      <c r="P69" s="35">
        <v>409</v>
      </c>
      <c r="Q69" s="35">
        <f aca="true" t="shared" si="3" ref="Q69:Q132">(O69-N69)^2/N69</f>
        <v>39.30892816757584</v>
      </c>
      <c r="R69" s="36">
        <v>3.617832700086865E-10</v>
      </c>
    </row>
    <row r="70" spans="1:18" ht="11.2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8" t="s">
        <v>78</v>
      </c>
      <c r="N70" s="16">
        <f t="shared" si="2"/>
        <v>1.5939476621604862</v>
      </c>
      <c r="O70" s="16">
        <v>3</v>
      </c>
      <c r="P70" s="16">
        <v>68</v>
      </c>
      <c r="Q70" s="16">
        <f t="shared" si="3"/>
        <v>1.240306205577853</v>
      </c>
      <c r="R70" s="17">
        <v>0.2654120486235042</v>
      </c>
    </row>
    <row r="71" spans="1:18" ht="22.5">
      <c r="A71" s="15"/>
      <c r="B71" s="16"/>
      <c r="C71" s="16"/>
      <c r="D71" s="16"/>
      <c r="E71" s="16"/>
      <c r="F71" s="17"/>
      <c r="G71" s="31" t="s">
        <v>35</v>
      </c>
      <c r="H71" s="32">
        <f>(189/8063)*J71</f>
        <v>36.004464839389804</v>
      </c>
      <c r="I71" s="32">
        <v>22</v>
      </c>
      <c r="J71" s="32">
        <v>1536</v>
      </c>
      <c r="K71" s="32">
        <f>(I71-H71)^2/H71</f>
        <v>5.4472420660211975</v>
      </c>
      <c r="L71" s="33">
        <v>0.01959924373194899</v>
      </c>
      <c r="M71" s="18" t="s">
        <v>33</v>
      </c>
      <c r="N71" s="16">
        <f t="shared" si="2"/>
        <v>6.188267394270123</v>
      </c>
      <c r="O71" s="16">
        <v>4</v>
      </c>
      <c r="P71" s="16">
        <v>264</v>
      </c>
      <c r="Q71" s="16">
        <f t="shared" si="3"/>
        <v>0.773805313141375</v>
      </c>
      <c r="R71" s="17">
        <v>0.3790424165711861</v>
      </c>
    </row>
    <row r="72" spans="1:18" ht="22.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34" t="s">
        <v>36</v>
      </c>
      <c r="N72" s="35">
        <f t="shared" si="2"/>
        <v>0.539129356318988</v>
      </c>
      <c r="O72" s="35">
        <v>2</v>
      </c>
      <c r="P72" s="35">
        <v>23</v>
      </c>
      <c r="Q72" s="35">
        <f t="shared" si="3"/>
        <v>3.958499036558233</v>
      </c>
      <c r="R72" s="36">
        <v>0.04663526892044134</v>
      </c>
    </row>
    <row r="73" spans="1:18" ht="11.2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8" t="s">
        <v>37</v>
      </c>
      <c r="N73" s="16">
        <f t="shared" si="2"/>
        <v>27.98784571499442</v>
      </c>
      <c r="O73" s="16">
        <v>20</v>
      </c>
      <c r="P73" s="16">
        <v>1194</v>
      </c>
      <c r="Q73" s="16">
        <f t="shared" si="3"/>
        <v>2.279763859508879</v>
      </c>
      <c r="R73" s="17">
        <v>0.13107182875928536</v>
      </c>
    </row>
    <row r="74" spans="1:18" ht="22.5">
      <c r="A74" s="15"/>
      <c r="B74" s="16"/>
      <c r="C74" s="16"/>
      <c r="D74" s="16"/>
      <c r="E74" s="16"/>
      <c r="F74" s="17"/>
      <c r="G74" s="15"/>
      <c r="H74" s="16"/>
      <c r="I74" s="16"/>
      <c r="J74" s="16"/>
      <c r="K74" s="16"/>
      <c r="L74" s="17"/>
      <c r="M74" s="37" t="s">
        <v>38</v>
      </c>
      <c r="N74" s="32">
        <f t="shared" si="2"/>
        <v>34.902765719955354</v>
      </c>
      <c r="O74" s="32">
        <v>21</v>
      </c>
      <c r="P74" s="32">
        <v>1489</v>
      </c>
      <c r="Q74" s="32">
        <f t="shared" si="3"/>
        <v>5.537867578025647</v>
      </c>
      <c r="R74" s="33">
        <v>0.0186092451071469</v>
      </c>
    </row>
    <row r="75" spans="1:18" ht="22.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8" t="s">
        <v>39</v>
      </c>
      <c r="N75" s="16">
        <f t="shared" si="2"/>
        <v>5.203770308818058</v>
      </c>
      <c r="O75" s="16">
        <v>2</v>
      </c>
      <c r="P75" s="16">
        <v>222</v>
      </c>
      <c r="Q75" s="16">
        <f t="shared" si="3"/>
        <v>1.9724437441581597</v>
      </c>
      <c r="R75" s="17">
        <v>0.1601887110751956</v>
      </c>
    </row>
    <row r="76" spans="1:18" ht="11.25">
      <c r="A76" s="15"/>
      <c r="B76" s="16"/>
      <c r="C76" s="16"/>
      <c r="D76" s="16"/>
      <c r="E76" s="16"/>
      <c r="F76" s="17"/>
      <c r="G76" s="15" t="s">
        <v>79</v>
      </c>
      <c r="H76" s="16">
        <f>(189/8063)*J76</f>
        <v>8.438546446731985</v>
      </c>
      <c r="I76" s="16">
        <v>8</v>
      </c>
      <c r="J76" s="16">
        <v>360</v>
      </c>
      <c r="K76" s="16">
        <f>(I76-H76)^2/H76</f>
        <v>0.022791008754325378</v>
      </c>
      <c r="L76" s="17">
        <v>0.8800018158418436</v>
      </c>
      <c r="M76" s="18" t="s">
        <v>80</v>
      </c>
      <c r="N76" s="16">
        <f t="shared" si="2"/>
        <v>1.9924345777006078</v>
      </c>
      <c r="O76" s="16">
        <v>5</v>
      </c>
      <c r="P76" s="16">
        <v>85</v>
      </c>
      <c r="Q76" s="16">
        <f t="shared" si="3"/>
        <v>4.539898007516979</v>
      </c>
      <c r="R76" s="17">
        <v>0.03311356489979722</v>
      </c>
    </row>
    <row r="77" spans="1:18" ht="11.2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18" t="s">
        <v>53</v>
      </c>
      <c r="N77" s="16">
        <f t="shared" si="2"/>
        <v>7.266526106908099</v>
      </c>
      <c r="O77" s="16">
        <v>8</v>
      </c>
      <c r="P77" s="16">
        <v>310</v>
      </c>
      <c r="Q77" s="16">
        <f t="shared" si="3"/>
        <v>0.07403592086952551</v>
      </c>
      <c r="R77" s="17">
        <v>0.7855486462267403</v>
      </c>
    </row>
    <row r="78" spans="1:18" ht="22.5">
      <c r="A78" s="15"/>
      <c r="B78" s="16"/>
      <c r="C78" s="16"/>
      <c r="D78" s="16"/>
      <c r="E78" s="16"/>
      <c r="F78" s="17"/>
      <c r="G78" s="15" t="s">
        <v>48</v>
      </c>
      <c r="H78" s="16">
        <f>(189/8063)*J78</f>
        <v>159.8401339451817</v>
      </c>
      <c r="I78" s="16">
        <v>168</v>
      </c>
      <c r="J78" s="16">
        <v>6819</v>
      </c>
      <c r="K78" s="16">
        <f>(I78-H78)^2/H78</f>
        <v>0.41656255152671084</v>
      </c>
      <c r="L78" s="17">
        <v>0.5186572666362179</v>
      </c>
      <c r="M78" s="18" t="s">
        <v>49</v>
      </c>
      <c r="N78" s="16">
        <f t="shared" si="2"/>
        <v>119.89768076398363</v>
      </c>
      <c r="O78" s="16">
        <v>136</v>
      </c>
      <c r="P78" s="16">
        <v>5115</v>
      </c>
      <c r="Q78" s="16">
        <f t="shared" si="3"/>
        <v>2.162549626701954</v>
      </c>
      <c r="R78" s="17">
        <v>0.141409880109437</v>
      </c>
    </row>
    <row r="79" spans="1:18" ht="22.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8" t="s">
        <v>50</v>
      </c>
      <c r="N79" s="16">
        <f t="shared" si="2"/>
        <v>37.59841250155029</v>
      </c>
      <c r="O79" s="16">
        <v>32</v>
      </c>
      <c r="P79" s="16">
        <v>1604</v>
      </c>
      <c r="Q79" s="16">
        <f t="shared" si="3"/>
        <v>0.8336049437252776</v>
      </c>
      <c r="R79" s="17">
        <v>0.36123218892928155</v>
      </c>
    </row>
    <row r="80" spans="1:18" ht="11.2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18" t="s">
        <v>51</v>
      </c>
      <c r="N80" s="16">
        <f t="shared" si="2"/>
        <v>45.755674066724545</v>
      </c>
      <c r="O80" s="16">
        <v>45</v>
      </c>
      <c r="P80" s="16">
        <v>1952</v>
      </c>
      <c r="Q80" s="16">
        <f t="shared" si="3"/>
        <v>0.012480272813537214</v>
      </c>
      <c r="R80" s="17">
        <v>0.9110492727387031</v>
      </c>
    </row>
    <row r="81" spans="1:18" ht="11.2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18" t="s">
        <v>52</v>
      </c>
      <c r="N81" s="16">
        <f t="shared" si="2"/>
        <v>8.227582785563687</v>
      </c>
      <c r="O81" s="16">
        <v>9</v>
      </c>
      <c r="P81" s="16">
        <v>351</v>
      </c>
      <c r="Q81" s="16">
        <f t="shared" si="3"/>
        <v>0.07251563049653072</v>
      </c>
      <c r="R81" s="17">
        <v>0.7877086329630838</v>
      </c>
    </row>
    <row r="82" spans="1:18" ht="11.2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8" t="s">
        <v>53</v>
      </c>
      <c r="N82" s="16">
        <f t="shared" si="2"/>
        <v>7.266526106908099</v>
      </c>
      <c r="O82" s="16">
        <v>8</v>
      </c>
      <c r="P82" s="16">
        <v>310</v>
      </c>
      <c r="Q82" s="16">
        <f t="shared" si="3"/>
        <v>0.07403592086952551</v>
      </c>
      <c r="R82" s="17">
        <v>0.7855486462267403</v>
      </c>
    </row>
    <row r="83" spans="1:18" ht="22.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37" t="s">
        <v>38</v>
      </c>
      <c r="N83" s="32">
        <f t="shared" si="2"/>
        <v>34.902765719955354</v>
      </c>
      <c r="O83" s="32">
        <v>21</v>
      </c>
      <c r="P83" s="32">
        <v>1489</v>
      </c>
      <c r="Q83" s="32">
        <f t="shared" si="3"/>
        <v>5.537867578025647</v>
      </c>
      <c r="R83" s="33">
        <v>0.0186092451071469</v>
      </c>
    </row>
    <row r="84" spans="1:18" ht="11.2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8" t="s">
        <v>54</v>
      </c>
      <c r="N84" s="16">
        <f t="shared" si="2"/>
        <v>4.031749968994171</v>
      </c>
      <c r="O84" s="16">
        <v>6</v>
      </c>
      <c r="P84" s="16">
        <v>172</v>
      </c>
      <c r="Q84" s="16">
        <f t="shared" si="3"/>
        <v>0.9608751074216352</v>
      </c>
      <c r="R84" s="17">
        <v>0.32696649366192254</v>
      </c>
    </row>
    <row r="85" spans="1:18" ht="11.2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8" t="s">
        <v>15</v>
      </c>
      <c r="N85" s="16">
        <f t="shared" si="2"/>
        <v>1.24234156021332</v>
      </c>
      <c r="O85" s="16">
        <v>3</v>
      </c>
      <c r="P85" s="16">
        <v>53</v>
      </c>
      <c r="Q85" s="16">
        <f t="shared" si="3"/>
        <v>2.486726106484659</v>
      </c>
      <c r="R85" s="17">
        <v>0.11481032804116553</v>
      </c>
    </row>
    <row r="86" spans="1:18" ht="11.2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8" t="s">
        <v>55</v>
      </c>
      <c r="N86" s="16">
        <f t="shared" si="2"/>
        <v>3.2582165447104057</v>
      </c>
      <c r="O86" s="16">
        <v>2</v>
      </c>
      <c r="P86" s="16">
        <v>139</v>
      </c>
      <c r="Q86" s="16">
        <f t="shared" si="3"/>
        <v>0.48588203136869806</v>
      </c>
      <c r="R86" s="17">
        <v>0.4857700093366082</v>
      </c>
    </row>
    <row r="87" spans="1:18" ht="11.25">
      <c r="A87" s="15"/>
      <c r="B87" s="16"/>
      <c r="C87" s="16"/>
      <c r="D87" s="16"/>
      <c r="E87" s="16"/>
      <c r="F87" s="17"/>
      <c r="G87" s="15"/>
      <c r="H87" s="16"/>
      <c r="I87" s="16"/>
      <c r="J87" s="16"/>
      <c r="K87" s="16"/>
      <c r="L87" s="17"/>
      <c r="M87" s="18" t="s">
        <v>56</v>
      </c>
      <c r="N87" s="16">
        <f t="shared" si="2"/>
        <v>11.907726652610691</v>
      </c>
      <c r="O87" s="16">
        <v>8</v>
      </c>
      <c r="P87" s="16">
        <v>508</v>
      </c>
      <c r="Q87" s="16">
        <f t="shared" si="3"/>
        <v>1.2823881532564436</v>
      </c>
      <c r="R87" s="17">
        <v>0.2574554704600246</v>
      </c>
    </row>
    <row r="88" spans="1:18" ht="11.25">
      <c r="A88" s="15"/>
      <c r="B88" s="16"/>
      <c r="C88" s="16"/>
      <c r="D88" s="16"/>
      <c r="E88" s="16"/>
      <c r="F88" s="17"/>
      <c r="G88" s="15"/>
      <c r="H88" s="16"/>
      <c r="I88" s="16"/>
      <c r="J88" s="16"/>
      <c r="K88" s="16"/>
      <c r="L88" s="17"/>
      <c r="M88" s="18" t="s">
        <v>57</v>
      </c>
      <c r="N88" s="16">
        <f t="shared" si="2"/>
        <v>7.524370581669354</v>
      </c>
      <c r="O88" s="16">
        <v>4</v>
      </c>
      <c r="P88" s="16">
        <v>321</v>
      </c>
      <c r="Q88" s="16">
        <f t="shared" si="3"/>
        <v>1.6507942906475799</v>
      </c>
      <c r="R88" s="17">
        <v>0.19885085831856097</v>
      </c>
    </row>
    <row r="89" spans="1:18" ht="22.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8" t="s">
        <v>58</v>
      </c>
      <c r="N89" s="16">
        <f t="shared" si="2"/>
        <v>0.9376162718591096</v>
      </c>
      <c r="O89" s="16">
        <v>2</v>
      </c>
      <c r="P89" s="16">
        <v>40</v>
      </c>
      <c r="Q89" s="16">
        <f t="shared" si="3"/>
        <v>1.2037538379966752</v>
      </c>
      <c r="R89" s="17">
        <v>0.27257269584498367</v>
      </c>
    </row>
    <row r="90" spans="1:18" ht="11.25">
      <c r="A90" s="15"/>
      <c r="B90" s="16"/>
      <c r="C90" s="16"/>
      <c r="D90" s="16"/>
      <c r="E90" s="16"/>
      <c r="F90" s="17"/>
      <c r="G90" s="15"/>
      <c r="H90" s="16"/>
      <c r="I90" s="16"/>
      <c r="J90" s="16"/>
      <c r="K90" s="16"/>
      <c r="L90" s="17"/>
      <c r="M90" s="18" t="s">
        <v>59</v>
      </c>
      <c r="N90" s="16">
        <f t="shared" si="2"/>
        <v>1.9221133573111746</v>
      </c>
      <c r="O90" s="16">
        <v>3</v>
      </c>
      <c r="P90" s="16">
        <v>82</v>
      </c>
      <c r="Q90" s="16">
        <f t="shared" si="3"/>
        <v>0.6044594664865518</v>
      </c>
      <c r="R90" s="17">
        <v>0.4368815785415272</v>
      </c>
    </row>
    <row r="91" spans="1:18" ht="11.25">
      <c r="A91" s="15"/>
      <c r="B91" s="16"/>
      <c r="C91" s="16"/>
      <c r="D91" s="16"/>
      <c r="E91" s="16"/>
      <c r="F91" s="17"/>
      <c r="G91" s="15" t="s">
        <v>81</v>
      </c>
      <c r="H91" s="16">
        <f>(189/8063)*J91</f>
        <v>54.756790276572</v>
      </c>
      <c r="I91" s="16">
        <v>57</v>
      </c>
      <c r="J91" s="16">
        <v>2336</v>
      </c>
      <c r="K91" s="16">
        <f>(I91-H91)^2/H91</f>
        <v>0.0918970932712778</v>
      </c>
      <c r="L91" s="17">
        <v>0.7617791076893499</v>
      </c>
      <c r="M91" s="18" t="s">
        <v>82</v>
      </c>
      <c r="N91" s="16">
        <f t="shared" si="2"/>
        <v>8.227582785563687</v>
      </c>
      <c r="O91" s="16">
        <v>9</v>
      </c>
      <c r="P91" s="16">
        <v>351</v>
      </c>
      <c r="Q91" s="16">
        <f t="shared" si="3"/>
        <v>0.07251563049653072</v>
      </c>
      <c r="R91" s="17">
        <v>0.7877086329630838</v>
      </c>
    </row>
    <row r="92" spans="1:18" ht="11.2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18" t="s">
        <v>83</v>
      </c>
      <c r="N92" s="16">
        <f t="shared" si="2"/>
        <v>16.220761503162596</v>
      </c>
      <c r="O92" s="16">
        <v>11</v>
      </c>
      <c r="P92" s="16">
        <v>692</v>
      </c>
      <c r="Q92" s="16">
        <f t="shared" si="3"/>
        <v>1.6803373052239463</v>
      </c>
      <c r="R92" s="17">
        <v>0.19487963864671143</v>
      </c>
    </row>
    <row r="93" spans="1:18" ht="11.2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8" t="s">
        <v>84</v>
      </c>
      <c r="N93" s="16">
        <f t="shared" si="2"/>
        <v>52.95187895324321</v>
      </c>
      <c r="O93" s="16">
        <v>53</v>
      </c>
      <c r="P93" s="16">
        <v>2259</v>
      </c>
      <c r="Q93" s="16">
        <f t="shared" si="3"/>
        <v>4.373093432650308E-05</v>
      </c>
      <c r="R93" s="17">
        <v>0.9947236802802081</v>
      </c>
    </row>
    <row r="94" spans="1:18" ht="11.2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18" t="s">
        <v>85</v>
      </c>
      <c r="N94" s="16">
        <f t="shared" si="2"/>
        <v>14.462730993426765</v>
      </c>
      <c r="O94" s="16">
        <v>8</v>
      </c>
      <c r="P94" s="16">
        <v>617</v>
      </c>
      <c r="Q94" s="16">
        <f t="shared" si="3"/>
        <v>2.8878979988206748</v>
      </c>
      <c r="R94" s="17">
        <v>0.08924729678954502</v>
      </c>
    </row>
    <row r="95" spans="1:18" ht="11.25">
      <c r="A95" s="15"/>
      <c r="B95" s="16"/>
      <c r="C95" s="16"/>
      <c r="D95" s="16"/>
      <c r="E95" s="16"/>
      <c r="F95" s="17"/>
      <c r="G95" s="15"/>
      <c r="H95" s="16"/>
      <c r="I95" s="16"/>
      <c r="J95" s="16"/>
      <c r="K95" s="16"/>
      <c r="L95" s="17"/>
      <c r="M95" s="18" t="s">
        <v>86</v>
      </c>
      <c r="N95" s="16">
        <f t="shared" si="2"/>
        <v>2.6253255612055066</v>
      </c>
      <c r="O95" s="16">
        <v>3</v>
      </c>
      <c r="P95" s="16">
        <v>112</v>
      </c>
      <c r="Q95" s="16">
        <f t="shared" si="3"/>
        <v>0.05347181970890799</v>
      </c>
      <c r="R95" s="17">
        <v>0.8171285539952726</v>
      </c>
    </row>
    <row r="96" spans="1:18" ht="11.25">
      <c r="A96" s="15"/>
      <c r="B96" s="16"/>
      <c r="C96" s="16"/>
      <c r="D96" s="16"/>
      <c r="E96" s="16"/>
      <c r="F96" s="17"/>
      <c r="G96" s="15"/>
      <c r="H96" s="16"/>
      <c r="I96" s="16"/>
      <c r="J96" s="16"/>
      <c r="K96" s="16"/>
      <c r="L96" s="17"/>
      <c r="M96" s="18" t="s">
        <v>87</v>
      </c>
      <c r="N96" s="16">
        <f t="shared" si="2"/>
        <v>0.6094505767084212</v>
      </c>
      <c r="O96" s="16">
        <v>2</v>
      </c>
      <c r="P96" s="16">
        <v>26</v>
      </c>
      <c r="Q96" s="16">
        <f t="shared" si="3"/>
        <v>3.172739139996984</v>
      </c>
      <c r="R96" s="17">
        <v>0.07487677194307396</v>
      </c>
    </row>
    <row r="97" spans="1:18" ht="22.5">
      <c r="A97" s="15"/>
      <c r="B97" s="16"/>
      <c r="C97" s="16"/>
      <c r="D97" s="16"/>
      <c r="E97" s="16"/>
      <c r="F97" s="17"/>
      <c r="G97" s="15" t="s">
        <v>88</v>
      </c>
      <c r="H97" s="16">
        <f>(189/8063)*J97</f>
        <v>1.336103187399231</v>
      </c>
      <c r="I97" s="16">
        <v>2</v>
      </c>
      <c r="J97" s="16">
        <v>57</v>
      </c>
      <c r="K97" s="16">
        <f>(I97-H97)^2/H97</f>
        <v>0.32988393556594414</v>
      </c>
      <c r="L97" s="17">
        <v>0.5657274387530888</v>
      </c>
      <c r="M97" s="18" t="s">
        <v>58</v>
      </c>
      <c r="N97" s="16">
        <f t="shared" si="2"/>
        <v>0.9376162718591096</v>
      </c>
      <c r="O97" s="16">
        <v>2</v>
      </c>
      <c r="P97" s="16">
        <v>40</v>
      </c>
      <c r="Q97" s="16">
        <f t="shared" si="3"/>
        <v>1.2037538379966752</v>
      </c>
      <c r="R97" s="17">
        <v>0.27257269584498367</v>
      </c>
    </row>
    <row r="98" spans="1:18" ht="11.25">
      <c r="A98" s="15"/>
      <c r="B98" s="16"/>
      <c r="C98" s="16"/>
      <c r="D98" s="16"/>
      <c r="E98" s="16"/>
      <c r="F98" s="17"/>
      <c r="G98" s="15" t="s">
        <v>89</v>
      </c>
      <c r="H98" s="16">
        <f>(189/8063)*J98</f>
        <v>2.156517425275952</v>
      </c>
      <c r="I98" s="16">
        <v>3</v>
      </c>
      <c r="J98" s="16">
        <v>92</v>
      </c>
      <c r="K98" s="16">
        <f>(I98-H98)^2/H98</f>
        <v>0.3299128704105275</v>
      </c>
      <c r="L98" s="17">
        <v>0.5657103978773943</v>
      </c>
      <c r="M98" s="18" t="s">
        <v>59</v>
      </c>
      <c r="N98" s="16">
        <f t="shared" si="2"/>
        <v>1.9221133573111746</v>
      </c>
      <c r="O98" s="16">
        <v>3</v>
      </c>
      <c r="P98" s="16">
        <v>82</v>
      </c>
      <c r="Q98" s="16">
        <f t="shared" si="3"/>
        <v>0.6044594664865518</v>
      </c>
      <c r="R98" s="17">
        <v>0.4368815785415272</v>
      </c>
    </row>
    <row r="99" spans="1:18" ht="11.25">
      <c r="A99" s="15"/>
      <c r="B99" s="16"/>
      <c r="C99" s="16"/>
      <c r="D99" s="16"/>
      <c r="E99" s="16"/>
      <c r="F99" s="17"/>
      <c r="G99" s="15"/>
      <c r="H99" s="16"/>
      <c r="I99" s="16"/>
      <c r="J99" s="16"/>
      <c r="K99" s="16"/>
      <c r="L99" s="17"/>
      <c r="M99" s="18" t="s">
        <v>90</v>
      </c>
      <c r="N99" s="16">
        <f t="shared" si="2"/>
        <v>0.9141758650626318</v>
      </c>
      <c r="O99" s="16">
        <v>2</v>
      </c>
      <c r="P99" s="16">
        <v>39</v>
      </c>
      <c r="Q99" s="16">
        <f t="shared" si="3"/>
        <v>1.2897015739216735</v>
      </c>
      <c r="R99" s="17">
        <v>0.2561029540470542</v>
      </c>
    </row>
    <row r="100" spans="1:18" ht="22.5">
      <c r="A100" s="15"/>
      <c r="B100" s="16"/>
      <c r="C100" s="16"/>
      <c r="D100" s="16"/>
      <c r="E100" s="16"/>
      <c r="F100" s="17"/>
      <c r="G100" s="15" t="s">
        <v>91</v>
      </c>
      <c r="H100" s="16">
        <f>(189/8063)*J100</f>
        <v>24.823390797469926</v>
      </c>
      <c r="I100" s="16">
        <v>24</v>
      </c>
      <c r="J100" s="16">
        <v>1059</v>
      </c>
      <c r="K100" s="16">
        <f>(I100-H100)^2/H100</f>
        <v>0.027311837085015084</v>
      </c>
      <c r="L100" s="17">
        <v>0.8687370328427049</v>
      </c>
      <c r="M100" s="18" t="s">
        <v>92</v>
      </c>
      <c r="N100" s="16">
        <f t="shared" si="2"/>
        <v>17.50998387696887</v>
      </c>
      <c r="O100" s="16">
        <v>12</v>
      </c>
      <c r="P100" s="16">
        <v>747</v>
      </c>
      <c r="Q100" s="16">
        <f t="shared" si="3"/>
        <v>1.7338635225352632</v>
      </c>
      <c r="R100" s="17">
        <v>0.18791824108591393</v>
      </c>
    </row>
    <row r="101" spans="1:18" ht="11.2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8" t="s">
        <v>93</v>
      </c>
      <c r="N101" s="16">
        <f t="shared" si="2"/>
        <v>2.48468312042664</v>
      </c>
      <c r="O101" s="16">
        <v>8</v>
      </c>
      <c r="P101" s="16">
        <v>106</v>
      </c>
      <c r="Q101" s="16">
        <f t="shared" si="3"/>
        <v>12.242494840502514</v>
      </c>
      <c r="R101" s="17">
        <v>0.00046713328196790194</v>
      </c>
    </row>
    <row r="102" spans="1:18" ht="11.25">
      <c r="A102" s="15"/>
      <c r="B102" s="16"/>
      <c r="C102" s="16"/>
      <c r="D102" s="16"/>
      <c r="E102" s="16"/>
      <c r="F102" s="17"/>
      <c r="G102" s="15"/>
      <c r="H102" s="16"/>
      <c r="I102" s="16"/>
      <c r="J102" s="16"/>
      <c r="K102" s="16"/>
      <c r="L102" s="17"/>
      <c r="M102" s="18" t="s">
        <v>94</v>
      </c>
      <c r="N102" s="16">
        <f t="shared" si="2"/>
        <v>2.9300508495597173</v>
      </c>
      <c r="O102" s="16">
        <v>4</v>
      </c>
      <c r="P102" s="16">
        <v>125</v>
      </c>
      <c r="Q102" s="16">
        <f t="shared" si="3"/>
        <v>0.3907069342158018</v>
      </c>
      <c r="R102" s="17">
        <v>0.5319280411688927</v>
      </c>
    </row>
    <row r="103" spans="1:18" ht="11.25">
      <c r="A103" s="15"/>
      <c r="B103" s="16"/>
      <c r="C103" s="16"/>
      <c r="D103" s="16"/>
      <c r="E103" s="16"/>
      <c r="F103" s="17"/>
      <c r="G103" s="15" t="s">
        <v>95</v>
      </c>
      <c r="H103" s="16">
        <f>(189/8063)*J103</f>
        <v>1.1954607466203646</v>
      </c>
      <c r="I103" s="16">
        <v>3</v>
      </c>
      <c r="J103" s="16">
        <v>51</v>
      </c>
      <c r="K103" s="16">
        <f>(I103-H103)^2/H103</f>
        <v>2.7239388045101873</v>
      </c>
      <c r="L103" s="17">
        <v>0.09885380458520088</v>
      </c>
      <c r="M103" s="18" t="s">
        <v>96</v>
      </c>
      <c r="N103" s="16">
        <f t="shared" si="2"/>
        <v>1.1720203398238869</v>
      </c>
      <c r="O103" s="16">
        <v>3</v>
      </c>
      <c r="P103" s="16">
        <v>50</v>
      </c>
      <c r="Q103" s="16">
        <f t="shared" si="3"/>
        <v>2.851067958871506</v>
      </c>
      <c r="R103" s="17">
        <v>0.09131326087422764</v>
      </c>
    </row>
    <row r="104" spans="1:18" ht="12" thickBot="1">
      <c r="A104" s="19"/>
      <c r="B104" s="20"/>
      <c r="C104" s="20"/>
      <c r="D104" s="20"/>
      <c r="E104" s="20"/>
      <c r="F104" s="21"/>
      <c r="G104" s="19"/>
      <c r="H104" s="20"/>
      <c r="I104" s="20"/>
      <c r="J104" s="20"/>
      <c r="K104" s="20"/>
      <c r="L104" s="21"/>
      <c r="M104" s="39" t="s">
        <v>97</v>
      </c>
      <c r="N104" s="20">
        <f t="shared" si="2"/>
        <v>0.8672950514696763</v>
      </c>
      <c r="O104" s="20">
        <v>2</v>
      </c>
      <c r="P104" s="20">
        <v>37</v>
      </c>
      <c r="Q104" s="20">
        <f t="shared" si="3"/>
        <v>1.479335663510288</v>
      </c>
      <c r="R104" s="21">
        <v>0.2238784927603551</v>
      </c>
    </row>
    <row r="105" spans="1:18" ht="11.25">
      <c r="A105" s="11" t="s">
        <v>98</v>
      </c>
      <c r="B105" s="12">
        <f>(189/8063)*D105</f>
        <v>43.27099094629791</v>
      </c>
      <c r="C105" s="12">
        <v>49</v>
      </c>
      <c r="D105" s="12">
        <v>1846</v>
      </c>
      <c r="E105" s="12">
        <f>(C105-B105)^2/B105</f>
        <v>0.7585115112832569</v>
      </c>
      <c r="F105" s="13">
        <v>0.3837947432332979</v>
      </c>
      <c r="G105" s="11" t="s">
        <v>64</v>
      </c>
      <c r="H105" s="12">
        <f>(189/8063)*J105</f>
        <v>15.23626441771053</v>
      </c>
      <c r="I105" s="12">
        <v>17</v>
      </c>
      <c r="J105" s="12">
        <v>650</v>
      </c>
      <c r="K105" s="12">
        <f>(I105-H105)^2/H105</f>
        <v>0.20416836561447751</v>
      </c>
      <c r="L105" s="13">
        <v>0.6513770917209435</v>
      </c>
      <c r="M105" s="14" t="s">
        <v>65</v>
      </c>
      <c r="N105" s="12">
        <f t="shared" si="2"/>
        <v>10.196576956467815</v>
      </c>
      <c r="O105" s="12">
        <v>11</v>
      </c>
      <c r="P105" s="12">
        <v>435</v>
      </c>
      <c r="Q105" s="12">
        <f t="shared" si="3"/>
        <v>0.06330443928725288</v>
      </c>
      <c r="R105" s="13">
        <v>0.8013473720879021</v>
      </c>
    </row>
    <row r="106" spans="1:18" ht="11.25">
      <c r="A106" s="15"/>
      <c r="B106" s="16"/>
      <c r="C106" s="16"/>
      <c r="D106" s="16"/>
      <c r="E106" s="16"/>
      <c r="F106" s="17"/>
      <c r="G106" s="15"/>
      <c r="H106" s="16"/>
      <c r="I106" s="16"/>
      <c r="J106" s="16"/>
      <c r="K106" s="16"/>
      <c r="L106" s="17"/>
      <c r="M106" s="18" t="s">
        <v>66</v>
      </c>
      <c r="N106" s="16">
        <f t="shared" si="2"/>
        <v>0.7266526106908099</v>
      </c>
      <c r="O106" s="16">
        <v>2</v>
      </c>
      <c r="P106" s="16">
        <v>31</v>
      </c>
      <c r="Q106" s="16">
        <f t="shared" si="3"/>
        <v>2.2313462444167014</v>
      </c>
      <c r="R106" s="17">
        <v>0.13523597006469168</v>
      </c>
    </row>
    <row r="107" spans="1:18" ht="11.25">
      <c r="A107" s="15"/>
      <c r="B107" s="16"/>
      <c r="C107" s="16"/>
      <c r="D107" s="16"/>
      <c r="E107" s="16"/>
      <c r="F107" s="17"/>
      <c r="G107" s="15"/>
      <c r="H107" s="16"/>
      <c r="I107" s="16"/>
      <c r="J107" s="16"/>
      <c r="K107" s="16"/>
      <c r="L107" s="17"/>
      <c r="M107" s="18" t="s">
        <v>67</v>
      </c>
      <c r="N107" s="16">
        <f t="shared" si="2"/>
        <v>2.7425275951878954</v>
      </c>
      <c r="O107" s="16">
        <v>3</v>
      </c>
      <c r="P107" s="16">
        <v>117</v>
      </c>
      <c r="Q107" s="16">
        <f t="shared" si="3"/>
        <v>0.024171876832176965</v>
      </c>
      <c r="R107" s="17">
        <v>0.8764483789848987</v>
      </c>
    </row>
    <row r="108" spans="1:18" ht="22.5">
      <c r="A108" s="15"/>
      <c r="B108" s="16"/>
      <c r="C108" s="16"/>
      <c r="D108" s="16"/>
      <c r="E108" s="16"/>
      <c r="F108" s="17"/>
      <c r="G108" s="15"/>
      <c r="H108" s="16"/>
      <c r="I108" s="16"/>
      <c r="J108" s="16"/>
      <c r="K108" s="16"/>
      <c r="L108" s="17"/>
      <c r="M108" s="18" t="s">
        <v>42</v>
      </c>
      <c r="N108" s="16">
        <f t="shared" si="2"/>
        <v>1.2892223738062756</v>
      </c>
      <c r="O108" s="16">
        <v>3</v>
      </c>
      <c r="P108" s="16">
        <v>55</v>
      </c>
      <c r="Q108" s="16">
        <f t="shared" si="3"/>
        <v>2.2701747547586564</v>
      </c>
      <c r="R108" s="17">
        <v>0.1318850300953449</v>
      </c>
    </row>
    <row r="109" spans="1:18" ht="33.75">
      <c r="A109" s="15"/>
      <c r="B109" s="16"/>
      <c r="C109" s="16"/>
      <c r="D109" s="16"/>
      <c r="E109" s="16"/>
      <c r="F109" s="17"/>
      <c r="G109" s="15"/>
      <c r="H109" s="16"/>
      <c r="I109" s="16"/>
      <c r="J109" s="16"/>
      <c r="K109" s="16"/>
      <c r="L109" s="17"/>
      <c r="M109" s="18" t="s">
        <v>68</v>
      </c>
      <c r="N109" s="16">
        <f t="shared" si="2"/>
        <v>0.8907354582661541</v>
      </c>
      <c r="O109" s="16">
        <v>2</v>
      </c>
      <c r="P109" s="16">
        <v>38</v>
      </c>
      <c r="Q109" s="16">
        <f t="shared" si="3"/>
        <v>1.3814065805162232</v>
      </c>
      <c r="R109" s="17">
        <v>0.2398617006875685</v>
      </c>
    </row>
    <row r="110" spans="1:18" ht="22.5">
      <c r="A110" s="15"/>
      <c r="B110" s="16"/>
      <c r="C110" s="16"/>
      <c r="D110" s="16"/>
      <c r="E110" s="16"/>
      <c r="F110" s="17"/>
      <c r="G110" s="15"/>
      <c r="H110" s="16"/>
      <c r="I110" s="16"/>
      <c r="J110" s="16"/>
      <c r="K110" s="16"/>
      <c r="L110" s="17"/>
      <c r="M110" s="18" t="s">
        <v>69</v>
      </c>
      <c r="N110" s="16">
        <f t="shared" si="2"/>
        <v>2.953491256356195</v>
      </c>
      <c r="O110" s="16">
        <v>5</v>
      </c>
      <c r="P110" s="16">
        <v>126</v>
      </c>
      <c r="Q110" s="16">
        <f t="shared" si="3"/>
        <v>1.4180499193275562</v>
      </c>
      <c r="R110" s="17">
        <v>0.23372464366212187</v>
      </c>
    </row>
    <row r="111" spans="1:18" ht="11.25">
      <c r="A111" s="15"/>
      <c r="B111" s="16"/>
      <c r="C111" s="16"/>
      <c r="D111" s="16"/>
      <c r="E111" s="16"/>
      <c r="F111" s="17"/>
      <c r="G111" s="15"/>
      <c r="H111" s="16"/>
      <c r="I111" s="16"/>
      <c r="J111" s="16"/>
      <c r="K111" s="16"/>
      <c r="L111" s="17"/>
      <c r="M111" s="18" t="s">
        <v>70</v>
      </c>
      <c r="N111" s="16">
        <f t="shared" si="2"/>
        <v>5.766340071933524</v>
      </c>
      <c r="O111" s="16">
        <v>6</v>
      </c>
      <c r="P111" s="16">
        <v>246</v>
      </c>
      <c r="Q111" s="16">
        <f t="shared" si="3"/>
        <v>0.009468217500693451</v>
      </c>
      <c r="R111" s="17">
        <v>0.9224843691469558</v>
      </c>
    </row>
    <row r="112" spans="1:18" ht="22.5">
      <c r="A112" s="15"/>
      <c r="B112" s="16"/>
      <c r="C112" s="16"/>
      <c r="D112" s="16"/>
      <c r="E112" s="16"/>
      <c r="F112" s="17"/>
      <c r="G112" s="15" t="s">
        <v>99</v>
      </c>
      <c r="H112" s="16">
        <f>(189/8063)*J112</f>
        <v>18.213196080863202</v>
      </c>
      <c r="I112" s="16">
        <v>21</v>
      </c>
      <c r="J112" s="16">
        <v>777</v>
      </c>
      <c r="K112" s="16">
        <f>(I112-H112)^2/H112</f>
        <v>0.42640929407641553</v>
      </c>
      <c r="L112" s="17">
        <v>0.5137561333892355</v>
      </c>
      <c r="M112" s="34" t="s">
        <v>100</v>
      </c>
      <c r="N112" s="35">
        <f t="shared" si="2"/>
        <v>3.0003720699491505</v>
      </c>
      <c r="O112" s="35">
        <v>7</v>
      </c>
      <c r="P112" s="35">
        <v>128</v>
      </c>
      <c r="Q112" s="35">
        <f t="shared" si="3"/>
        <v>5.33167994031952</v>
      </c>
      <c r="R112" s="36">
        <v>0.0209411908667142</v>
      </c>
    </row>
    <row r="113" spans="1:18" ht="22.5">
      <c r="A113" s="15"/>
      <c r="B113" s="16"/>
      <c r="C113" s="16"/>
      <c r="D113" s="16"/>
      <c r="E113" s="16"/>
      <c r="F113" s="17"/>
      <c r="G113" s="15"/>
      <c r="H113" s="16"/>
      <c r="I113" s="16"/>
      <c r="J113" s="16"/>
      <c r="K113" s="16"/>
      <c r="L113" s="17"/>
      <c r="M113" s="18" t="s">
        <v>101</v>
      </c>
      <c r="N113" s="16">
        <f t="shared" si="2"/>
        <v>14.908098722559842</v>
      </c>
      <c r="O113" s="16">
        <v>15</v>
      </c>
      <c r="P113" s="16">
        <v>636</v>
      </c>
      <c r="Q113" s="16">
        <f t="shared" si="3"/>
        <v>0.0005665272917969158</v>
      </c>
      <c r="R113" s="17">
        <v>0.9810106822009316</v>
      </c>
    </row>
    <row r="114" spans="1:18" ht="22.5">
      <c r="A114" s="15"/>
      <c r="B114" s="16"/>
      <c r="C114" s="16"/>
      <c r="D114" s="16"/>
      <c r="E114" s="16"/>
      <c r="F114" s="17"/>
      <c r="G114" s="15"/>
      <c r="H114" s="16"/>
      <c r="I114" s="16"/>
      <c r="J114" s="16"/>
      <c r="K114" s="16"/>
      <c r="L114" s="17"/>
      <c r="M114" s="18" t="s">
        <v>102</v>
      </c>
      <c r="N114" s="16">
        <f t="shared" si="2"/>
        <v>3.141014510728017</v>
      </c>
      <c r="O114" s="16">
        <v>4</v>
      </c>
      <c r="P114" s="16">
        <v>134</v>
      </c>
      <c r="Q114" s="16">
        <f t="shared" si="3"/>
        <v>0.23491011208630472</v>
      </c>
      <c r="R114" s="17">
        <v>0.6279067153363527</v>
      </c>
    </row>
    <row r="115" spans="1:18" ht="11.25">
      <c r="A115" s="15"/>
      <c r="B115" s="16"/>
      <c r="C115" s="16"/>
      <c r="D115" s="16"/>
      <c r="E115" s="16"/>
      <c r="F115" s="17"/>
      <c r="G115" s="15" t="s">
        <v>103</v>
      </c>
      <c r="H115" s="16">
        <f>(189/8063)*J115</f>
        <v>18.47104055562446</v>
      </c>
      <c r="I115" s="16">
        <v>25</v>
      </c>
      <c r="J115" s="16">
        <v>788</v>
      </c>
      <c r="K115" s="16">
        <f>(I115-H115)^2/H115</f>
        <v>2.3077915560810403</v>
      </c>
      <c r="L115" s="17">
        <v>0.12872682805043756</v>
      </c>
      <c r="M115" s="18" t="s">
        <v>104</v>
      </c>
      <c r="N115" s="16">
        <f t="shared" si="2"/>
        <v>5.227210715614536</v>
      </c>
      <c r="O115" s="16">
        <v>5</v>
      </c>
      <c r="P115" s="16">
        <v>223</v>
      </c>
      <c r="Q115" s="16">
        <f t="shared" si="3"/>
        <v>0.009876148504183708</v>
      </c>
      <c r="R115" s="17">
        <v>0.9208375021521069</v>
      </c>
    </row>
    <row r="116" spans="1:18" ht="11.25">
      <c r="A116" s="15"/>
      <c r="B116" s="16"/>
      <c r="C116" s="16"/>
      <c r="D116" s="16"/>
      <c r="E116" s="16"/>
      <c r="F116" s="17"/>
      <c r="G116" s="15"/>
      <c r="H116" s="16"/>
      <c r="I116" s="16"/>
      <c r="J116" s="16"/>
      <c r="K116" s="16"/>
      <c r="L116" s="17"/>
      <c r="M116" s="18" t="s">
        <v>105</v>
      </c>
      <c r="N116" s="16">
        <f t="shared" si="2"/>
        <v>11.321716482698747</v>
      </c>
      <c r="O116" s="16">
        <v>14</v>
      </c>
      <c r="P116" s="16">
        <v>483</v>
      </c>
      <c r="Q116" s="16">
        <f t="shared" si="3"/>
        <v>0.6335790699236535</v>
      </c>
      <c r="R116" s="17">
        <v>0.4260455187812513</v>
      </c>
    </row>
    <row r="117" spans="1:18" ht="11.25">
      <c r="A117" s="15"/>
      <c r="B117" s="16"/>
      <c r="C117" s="16"/>
      <c r="D117" s="16"/>
      <c r="E117" s="16"/>
      <c r="F117" s="17"/>
      <c r="G117" s="15"/>
      <c r="H117" s="16"/>
      <c r="I117" s="16"/>
      <c r="J117" s="16"/>
      <c r="K117" s="16"/>
      <c r="L117" s="17"/>
      <c r="M117" s="34" t="s">
        <v>106</v>
      </c>
      <c r="N117" s="35">
        <f t="shared" si="2"/>
        <v>3.0941336971350615</v>
      </c>
      <c r="O117" s="35">
        <v>7</v>
      </c>
      <c r="P117" s="35">
        <v>132</v>
      </c>
      <c r="Q117" s="35">
        <f t="shared" si="3"/>
        <v>4.930553450221481</v>
      </c>
      <c r="R117" s="36">
        <v>0.02638586562117695</v>
      </c>
    </row>
    <row r="118" spans="1:18" ht="11.25">
      <c r="A118" s="15"/>
      <c r="B118" s="16"/>
      <c r="C118" s="16"/>
      <c r="D118" s="16"/>
      <c r="E118" s="16"/>
      <c r="F118" s="17"/>
      <c r="G118" s="15"/>
      <c r="H118" s="16"/>
      <c r="I118" s="16"/>
      <c r="J118" s="16"/>
      <c r="K118" s="16"/>
      <c r="L118" s="17"/>
      <c r="M118" s="18" t="s">
        <v>107</v>
      </c>
      <c r="N118" s="16">
        <f t="shared" si="2"/>
        <v>3.305097358303361</v>
      </c>
      <c r="O118" s="16">
        <v>5</v>
      </c>
      <c r="P118" s="16">
        <v>141</v>
      </c>
      <c r="Q118" s="16">
        <f t="shared" si="3"/>
        <v>0.8691710571288328</v>
      </c>
      <c r="R118" s="17">
        <v>0.3511848973387034</v>
      </c>
    </row>
    <row r="119" spans="1:18" ht="22.5">
      <c r="A119" s="15"/>
      <c r="B119" s="16"/>
      <c r="C119" s="16"/>
      <c r="D119" s="16"/>
      <c r="E119" s="16"/>
      <c r="F119" s="17"/>
      <c r="G119" s="15"/>
      <c r="H119" s="16"/>
      <c r="I119" s="16"/>
      <c r="J119" s="16"/>
      <c r="K119" s="16"/>
      <c r="L119" s="17"/>
      <c r="M119" s="18" t="s">
        <v>108</v>
      </c>
      <c r="N119" s="16">
        <f t="shared" si="2"/>
        <v>2.2502790524618628</v>
      </c>
      <c r="O119" s="16">
        <v>3</v>
      </c>
      <c r="P119" s="16">
        <v>96</v>
      </c>
      <c r="Q119" s="16">
        <f t="shared" si="3"/>
        <v>0.2497830207158311</v>
      </c>
      <c r="R119" s="17">
        <v>0.6172279004721271</v>
      </c>
    </row>
    <row r="120" spans="1:18" ht="11.25">
      <c r="A120" s="15"/>
      <c r="B120" s="16"/>
      <c r="C120" s="16"/>
      <c r="D120" s="16"/>
      <c r="E120" s="16"/>
      <c r="F120" s="17"/>
      <c r="G120" s="15"/>
      <c r="H120" s="16"/>
      <c r="I120" s="16"/>
      <c r="J120" s="16"/>
      <c r="K120" s="16"/>
      <c r="L120" s="17"/>
      <c r="M120" s="18" t="s">
        <v>109</v>
      </c>
      <c r="N120" s="16">
        <f t="shared" si="2"/>
        <v>1.5001860349745753</v>
      </c>
      <c r="O120" s="16">
        <v>2</v>
      </c>
      <c r="P120" s="16">
        <v>64</v>
      </c>
      <c r="Q120" s="16">
        <f t="shared" si="3"/>
        <v>0.16652201381055404</v>
      </c>
      <c r="R120" s="17">
        <v>0.6832214844110875</v>
      </c>
    </row>
    <row r="121" spans="1:18" ht="22.5">
      <c r="A121" s="15"/>
      <c r="B121" s="16"/>
      <c r="C121" s="16"/>
      <c r="D121" s="16"/>
      <c r="E121" s="16"/>
      <c r="F121" s="17"/>
      <c r="G121" s="38" t="s">
        <v>45</v>
      </c>
      <c r="H121" s="35">
        <f>(189/8063)*J121</f>
        <v>2.414361900037207</v>
      </c>
      <c r="I121" s="35">
        <v>6</v>
      </c>
      <c r="J121" s="35">
        <v>103</v>
      </c>
      <c r="K121" s="35">
        <f>(I121-H121)^2/H121</f>
        <v>5.325133975857827</v>
      </c>
      <c r="L121" s="36">
        <v>0.021019992714739533</v>
      </c>
      <c r="M121" s="18" t="s">
        <v>42</v>
      </c>
      <c r="N121" s="16">
        <f t="shared" si="2"/>
        <v>1.2892223738062756</v>
      </c>
      <c r="O121" s="16">
        <v>3</v>
      </c>
      <c r="P121" s="16">
        <v>55</v>
      </c>
      <c r="Q121" s="16">
        <f t="shared" si="3"/>
        <v>2.2701747547586564</v>
      </c>
      <c r="R121" s="17">
        <v>0.1318850300953449</v>
      </c>
    </row>
    <row r="122" spans="1:18" ht="11.25">
      <c r="A122" s="15"/>
      <c r="B122" s="16"/>
      <c r="C122" s="16"/>
      <c r="D122" s="16"/>
      <c r="E122" s="16"/>
      <c r="F122" s="17"/>
      <c r="G122" s="15"/>
      <c r="H122" s="16"/>
      <c r="I122" s="16"/>
      <c r="J122" s="16"/>
      <c r="K122" s="16"/>
      <c r="L122" s="17"/>
      <c r="M122" s="18" t="s">
        <v>46</v>
      </c>
      <c r="N122" s="16">
        <f t="shared" si="2"/>
        <v>0.7266526106908099</v>
      </c>
      <c r="O122" s="16">
        <v>2</v>
      </c>
      <c r="P122" s="16">
        <v>31</v>
      </c>
      <c r="Q122" s="16">
        <f t="shared" si="3"/>
        <v>2.2313462444167014</v>
      </c>
      <c r="R122" s="17">
        <v>0.13523597006469168</v>
      </c>
    </row>
    <row r="123" spans="1:18" ht="22.5">
      <c r="A123" s="15"/>
      <c r="B123" s="16"/>
      <c r="C123" s="16"/>
      <c r="D123" s="16"/>
      <c r="E123" s="16"/>
      <c r="F123" s="17"/>
      <c r="G123" s="38" t="s">
        <v>110</v>
      </c>
      <c r="H123" s="35">
        <f>(189/8063)*J123</f>
        <v>10.430981024432594</v>
      </c>
      <c r="I123" s="35">
        <v>18</v>
      </c>
      <c r="J123" s="35">
        <v>445</v>
      </c>
      <c r="K123" s="35">
        <f>(I123-H123)^2/H123</f>
        <v>5.492297236310602</v>
      </c>
      <c r="L123" s="36">
        <v>0.019100430169042282</v>
      </c>
      <c r="M123" s="34" t="s">
        <v>111</v>
      </c>
      <c r="N123" s="35">
        <f t="shared" si="2"/>
        <v>10.196576956467815</v>
      </c>
      <c r="O123" s="35">
        <v>18</v>
      </c>
      <c r="P123" s="35">
        <v>435</v>
      </c>
      <c r="Q123" s="35">
        <f t="shared" si="3"/>
        <v>5.971946414595896</v>
      </c>
      <c r="R123" s="36">
        <v>0.01453522832278542</v>
      </c>
    </row>
    <row r="124" spans="1:18" ht="22.5">
      <c r="A124" s="15"/>
      <c r="B124" s="16"/>
      <c r="C124" s="16"/>
      <c r="D124" s="16"/>
      <c r="E124" s="16"/>
      <c r="F124" s="17"/>
      <c r="G124" s="15" t="s">
        <v>112</v>
      </c>
      <c r="H124" s="16">
        <f>(189/8063)*J124</f>
        <v>7.711893836041176</v>
      </c>
      <c r="I124" s="16">
        <v>11</v>
      </c>
      <c r="J124" s="16">
        <v>329</v>
      </c>
      <c r="K124" s="16">
        <f>(I124-H124)^2/H124</f>
        <v>1.4019438513191547</v>
      </c>
      <c r="L124" s="17">
        <v>0.2363983776282983</v>
      </c>
      <c r="M124" s="18" t="s">
        <v>113</v>
      </c>
      <c r="N124" s="16">
        <f t="shared" si="2"/>
        <v>7.66501302244822</v>
      </c>
      <c r="O124" s="16">
        <v>11</v>
      </c>
      <c r="P124" s="16">
        <v>327</v>
      </c>
      <c r="Q124" s="16">
        <f t="shared" si="3"/>
        <v>1.4510266463823334</v>
      </c>
      <c r="R124" s="17">
        <v>0.2283632899054966</v>
      </c>
    </row>
    <row r="125" spans="1:18" ht="11.25">
      <c r="A125" s="15"/>
      <c r="B125" s="16"/>
      <c r="C125" s="16"/>
      <c r="D125" s="16"/>
      <c r="E125" s="16"/>
      <c r="F125" s="17"/>
      <c r="G125" s="15" t="s">
        <v>114</v>
      </c>
      <c r="H125" s="16">
        <f>(189/8063)*J125</f>
        <v>2.2971598660548183</v>
      </c>
      <c r="I125" s="16">
        <v>2</v>
      </c>
      <c r="J125" s="16">
        <v>98</v>
      </c>
      <c r="K125" s="16">
        <f>(I125-H125)^2/H125</f>
        <v>0.03844050529464121</v>
      </c>
      <c r="L125" s="17">
        <v>0.8445612450479316</v>
      </c>
      <c r="M125" s="18" t="s">
        <v>115</v>
      </c>
      <c r="N125" s="16">
        <f t="shared" si="2"/>
        <v>1.8986729505146969</v>
      </c>
      <c r="O125" s="16">
        <v>2</v>
      </c>
      <c r="P125" s="16">
        <v>81</v>
      </c>
      <c r="Q125" s="16">
        <f t="shared" si="3"/>
        <v>0.005407551076457807</v>
      </c>
      <c r="R125" s="17">
        <v>0.9413795560697897</v>
      </c>
    </row>
    <row r="126" spans="1:18" ht="11.25">
      <c r="A126" s="15"/>
      <c r="B126" s="16"/>
      <c r="C126" s="16"/>
      <c r="D126" s="16"/>
      <c r="E126" s="16"/>
      <c r="F126" s="17"/>
      <c r="G126" s="15" t="s">
        <v>116</v>
      </c>
      <c r="H126" s="16">
        <f>(189/8063)*J126</f>
        <v>19.854024556616643</v>
      </c>
      <c r="I126" s="16">
        <v>21</v>
      </c>
      <c r="J126" s="16">
        <v>847</v>
      </c>
      <c r="K126" s="16">
        <f>(I126-H126)^2/H126</f>
        <v>0.06614576873785612</v>
      </c>
      <c r="L126" s="17">
        <v>0.797033494572146</v>
      </c>
      <c r="M126" s="18" t="s">
        <v>117</v>
      </c>
      <c r="N126" s="16">
        <f t="shared" si="2"/>
        <v>10.477861838025548</v>
      </c>
      <c r="O126" s="16">
        <v>8</v>
      </c>
      <c r="P126" s="16">
        <v>447</v>
      </c>
      <c r="Q126" s="16">
        <f t="shared" si="3"/>
        <v>0.5859782638153526</v>
      </c>
      <c r="R126" s="17">
        <v>0.4439785265611472</v>
      </c>
    </row>
    <row r="127" spans="1:18" ht="11.25">
      <c r="A127" s="15"/>
      <c r="B127" s="16"/>
      <c r="C127" s="16"/>
      <c r="D127" s="16"/>
      <c r="E127" s="16"/>
      <c r="F127" s="17"/>
      <c r="G127" s="15"/>
      <c r="H127" s="16"/>
      <c r="I127" s="16"/>
      <c r="J127" s="16"/>
      <c r="K127" s="16"/>
      <c r="L127" s="17"/>
      <c r="M127" s="18" t="s">
        <v>115</v>
      </c>
      <c r="N127" s="16">
        <f t="shared" si="2"/>
        <v>1.8986729505146969</v>
      </c>
      <c r="O127" s="16">
        <v>2</v>
      </c>
      <c r="P127" s="16">
        <v>81</v>
      </c>
      <c r="Q127" s="16">
        <f t="shared" si="3"/>
        <v>0.005407551076457807</v>
      </c>
      <c r="R127" s="17">
        <v>0.9413795560697897</v>
      </c>
    </row>
    <row r="128" spans="1:18" ht="11.25">
      <c r="A128" s="15"/>
      <c r="B128" s="16"/>
      <c r="C128" s="16"/>
      <c r="D128" s="16"/>
      <c r="E128" s="16"/>
      <c r="F128" s="17"/>
      <c r="G128" s="15"/>
      <c r="H128" s="16"/>
      <c r="I128" s="16"/>
      <c r="J128" s="16"/>
      <c r="K128" s="16"/>
      <c r="L128" s="17"/>
      <c r="M128" s="18" t="s">
        <v>118</v>
      </c>
      <c r="N128" s="16">
        <f t="shared" si="2"/>
        <v>3.0941336971350615</v>
      </c>
      <c r="O128" s="16">
        <v>5</v>
      </c>
      <c r="P128" s="16">
        <v>132</v>
      </c>
      <c r="Q128" s="16">
        <f t="shared" si="3"/>
        <v>1.1739396936077244</v>
      </c>
      <c r="R128" s="17">
        <v>0.2785932157610914</v>
      </c>
    </row>
    <row r="129" spans="1:18" ht="22.5">
      <c r="A129" s="15"/>
      <c r="B129" s="16"/>
      <c r="C129" s="16"/>
      <c r="D129" s="16"/>
      <c r="E129" s="16"/>
      <c r="F129" s="17"/>
      <c r="G129" s="15"/>
      <c r="H129" s="16"/>
      <c r="I129" s="16"/>
      <c r="J129" s="16"/>
      <c r="K129" s="16"/>
      <c r="L129" s="17"/>
      <c r="M129" s="18" t="s">
        <v>119</v>
      </c>
      <c r="N129" s="16">
        <f t="shared" si="2"/>
        <v>3.9145479350117824</v>
      </c>
      <c r="O129" s="16">
        <v>5</v>
      </c>
      <c r="P129" s="16">
        <v>167</v>
      </c>
      <c r="Q129" s="16">
        <f t="shared" si="3"/>
        <v>0.3009814172536476</v>
      </c>
      <c r="R129" s="17">
        <v>0.5832678136769097</v>
      </c>
    </row>
    <row r="130" spans="1:18" ht="11.25">
      <c r="A130" s="15"/>
      <c r="B130" s="16"/>
      <c r="C130" s="16"/>
      <c r="D130" s="16"/>
      <c r="E130" s="16"/>
      <c r="F130" s="17"/>
      <c r="G130" s="15"/>
      <c r="H130" s="16"/>
      <c r="I130" s="16"/>
      <c r="J130" s="16"/>
      <c r="K130" s="16"/>
      <c r="L130" s="17"/>
      <c r="M130" s="18" t="s">
        <v>120</v>
      </c>
      <c r="N130" s="16">
        <f t="shared" si="2"/>
        <v>3.7504650874364382</v>
      </c>
      <c r="O130" s="16">
        <v>8</v>
      </c>
      <c r="P130" s="16">
        <v>160</v>
      </c>
      <c r="Q130" s="16">
        <f t="shared" si="3"/>
        <v>4.815015351986701</v>
      </c>
      <c r="R130" s="17">
        <v>0.02821282040094708</v>
      </c>
    </row>
    <row r="131" spans="1:18" ht="11.25">
      <c r="A131" s="15"/>
      <c r="B131" s="16"/>
      <c r="C131" s="16"/>
      <c r="D131" s="16"/>
      <c r="E131" s="16"/>
      <c r="F131" s="17"/>
      <c r="G131" s="15"/>
      <c r="H131" s="16"/>
      <c r="I131" s="16"/>
      <c r="J131" s="16"/>
      <c r="K131" s="16"/>
      <c r="L131" s="17"/>
      <c r="M131" s="18" t="s">
        <v>105</v>
      </c>
      <c r="N131" s="16">
        <f t="shared" si="2"/>
        <v>11.321716482698747</v>
      </c>
      <c r="O131" s="16">
        <v>14</v>
      </c>
      <c r="P131" s="16">
        <v>483</v>
      </c>
      <c r="Q131" s="16">
        <f t="shared" si="3"/>
        <v>0.6335790699236535</v>
      </c>
      <c r="R131" s="17">
        <v>0.4260455187812513</v>
      </c>
    </row>
    <row r="132" spans="1:18" ht="11.25">
      <c r="A132" s="15"/>
      <c r="B132" s="16"/>
      <c r="C132" s="16"/>
      <c r="D132" s="16"/>
      <c r="E132" s="16"/>
      <c r="F132" s="17"/>
      <c r="G132" s="38" t="s">
        <v>121</v>
      </c>
      <c r="H132" s="35">
        <f>(189/8063)*J132</f>
        <v>9.962172888503039</v>
      </c>
      <c r="I132" s="35">
        <v>19</v>
      </c>
      <c r="J132" s="35">
        <v>425</v>
      </c>
      <c r="K132" s="35">
        <f>(I132-H132)^2/H132</f>
        <v>8.199247273812716</v>
      </c>
      <c r="L132" s="36">
        <v>0.004190777271947721</v>
      </c>
      <c r="M132" s="18" t="s">
        <v>118</v>
      </c>
      <c r="N132" s="16">
        <f t="shared" si="2"/>
        <v>3.0941336971350615</v>
      </c>
      <c r="O132" s="16">
        <v>5</v>
      </c>
      <c r="P132" s="16">
        <v>132</v>
      </c>
      <c r="Q132" s="16">
        <f t="shared" si="3"/>
        <v>1.1739396936077244</v>
      </c>
      <c r="R132" s="17">
        <v>0.2785932157610914</v>
      </c>
    </row>
    <row r="133" spans="1:18" ht="22.5">
      <c r="A133" s="15"/>
      <c r="B133" s="16"/>
      <c r="C133" s="16"/>
      <c r="D133" s="16"/>
      <c r="E133" s="16"/>
      <c r="F133" s="17"/>
      <c r="G133" s="15"/>
      <c r="H133" s="16"/>
      <c r="I133" s="16"/>
      <c r="J133" s="16"/>
      <c r="K133" s="16"/>
      <c r="L133" s="17"/>
      <c r="M133" s="18" t="s">
        <v>122</v>
      </c>
      <c r="N133" s="16">
        <f aca="true" t="shared" si="4" ref="N133:N157">(189/8063)*P133</f>
        <v>5.578816817561702</v>
      </c>
      <c r="O133" s="16">
        <v>10</v>
      </c>
      <c r="P133" s="16">
        <v>238</v>
      </c>
      <c r="Q133" s="16">
        <f aca="true" t="shared" si="5" ref="Q133:Q157">(O133-N133)^2/N133</f>
        <v>3.5037645744422314</v>
      </c>
      <c r="R133" s="17">
        <v>0.06122949704281344</v>
      </c>
    </row>
    <row r="134" spans="1:18" ht="22.5">
      <c r="A134" s="15"/>
      <c r="B134" s="16"/>
      <c r="C134" s="16"/>
      <c r="D134" s="16"/>
      <c r="E134" s="16"/>
      <c r="F134" s="17"/>
      <c r="G134" s="15"/>
      <c r="H134" s="16"/>
      <c r="I134" s="16"/>
      <c r="J134" s="16"/>
      <c r="K134" s="16"/>
      <c r="L134" s="17"/>
      <c r="M134" s="34" t="s">
        <v>123</v>
      </c>
      <c r="N134" s="35">
        <f t="shared" si="4"/>
        <v>3.4457397990822276</v>
      </c>
      <c r="O134" s="35">
        <v>10</v>
      </c>
      <c r="P134" s="35">
        <v>147</v>
      </c>
      <c r="Q134" s="35">
        <f t="shared" si="5"/>
        <v>12.467083786412609</v>
      </c>
      <c r="R134" s="36">
        <v>0.0004141862102610139</v>
      </c>
    </row>
    <row r="135" spans="1:18" ht="11.25">
      <c r="A135" s="15"/>
      <c r="B135" s="16"/>
      <c r="C135" s="16"/>
      <c r="D135" s="16"/>
      <c r="E135" s="16"/>
      <c r="F135" s="17"/>
      <c r="G135" s="38" t="s">
        <v>124</v>
      </c>
      <c r="H135" s="35">
        <f aca="true" t="shared" si="6" ref="H135:H156">(189/8063)*J135</f>
        <v>3.42229939228575</v>
      </c>
      <c r="I135" s="35">
        <v>8</v>
      </c>
      <c r="J135" s="35">
        <v>146</v>
      </c>
      <c r="K135" s="35">
        <f aca="true" t="shared" si="7" ref="K135:K156">(I135-H135)^2/H135</f>
        <v>6.123176394532615</v>
      </c>
      <c r="L135" s="36">
        <v>0.013342084752955508</v>
      </c>
      <c r="M135" s="18" t="s">
        <v>125</v>
      </c>
      <c r="N135" s="16">
        <f t="shared" si="4"/>
        <v>2.765968001984373</v>
      </c>
      <c r="O135" s="16">
        <v>5</v>
      </c>
      <c r="P135" s="16">
        <v>118</v>
      </c>
      <c r="Q135" s="16">
        <f t="shared" si="5"/>
        <v>1.8043950488859961</v>
      </c>
      <c r="R135" s="17">
        <v>0.17918206175367968</v>
      </c>
    </row>
    <row r="136" spans="1:18" ht="11.25">
      <c r="A136" s="15"/>
      <c r="B136" s="16"/>
      <c r="C136" s="16"/>
      <c r="D136" s="16"/>
      <c r="E136" s="16"/>
      <c r="F136" s="17"/>
      <c r="G136" s="15"/>
      <c r="H136" s="16"/>
      <c r="I136" s="16"/>
      <c r="J136" s="16"/>
      <c r="K136" s="16"/>
      <c r="L136" s="17"/>
      <c r="M136" s="34" t="s">
        <v>126</v>
      </c>
      <c r="N136" s="35">
        <f t="shared" si="4"/>
        <v>0.8204142378767209</v>
      </c>
      <c r="O136" s="35">
        <v>4</v>
      </c>
      <c r="P136" s="35">
        <v>35</v>
      </c>
      <c r="Q136" s="35">
        <f t="shared" si="5"/>
        <v>12.322757397362736</v>
      </c>
      <c r="R136" s="36">
        <v>0.00044746920563099035</v>
      </c>
    </row>
    <row r="137" spans="1:18" ht="11.25">
      <c r="A137" s="15"/>
      <c r="B137" s="16"/>
      <c r="C137" s="16"/>
      <c r="D137" s="16"/>
      <c r="E137" s="16"/>
      <c r="F137" s="17"/>
      <c r="G137" s="38" t="s">
        <v>127</v>
      </c>
      <c r="H137" s="35">
        <f t="shared" si="6"/>
        <v>3.7504650874364382</v>
      </c>
      <c r="I137" s="35">
        <v>8</v>
      </c>
      <c r="J137" s="35">
        <v>160</v>
      </c>
      <c r="K137" s="35">
        <f t="shared" si="7"/>
        <v>4.815015351986701</v>
      </c>
      <c r="L137" s="36">
        <v>0.02821282040094708</v>
      </c>
      <c r="M137" s="34" t="s">
        <v>120</v>
      </c>
      <c r="N137" s="35">
        <f t="shared" si="4"/>
        <v>3.7504650874364382</v>
      </c>
      <c r="O137" s="35">
        <v>8</v>
      </c>
      <c r="P137" s="35">
        <v>160</v>
      </c>
      <c r="Q137" s="35">
        <f t="shared" si="5"/>
        <v>4.815015351986701</v>
      </c>
      <c r="R137" s="36">
        <v>0.02821282040094708</v>
      </c>
    </row>
    <row r="138" spans="1:18" ht="22.5">
      <c r="A138" s="15"/>
      <c r="B138" s="16"/>
      <c r="C138" s="16"/>
      <c r="D138" s="16"/>
      <c r="E138" s="16"/>
      <c r="F138" s="17"/>
      <c r="G138" s="15"/>
      <c r="H138" s="16"/>
      <c r="I138" s="16"/>
      <c r="J138" s="16"/>
      <c r="K138" s="16"/>
      <c r="L138" s="17"/>
      <c r="M138" s="34" t="s">
        <v>128</v>
      </c>
      <c r="N138" s="35">
        <f t="shared" si="4"/>
        <v>3.680143867047005</v>
      </c>
      <c r="O138" s="35">
        <v>8</v>
      </c>
      <c r="P138" s="35">
        <v>157</v>
      </c>
      <c r="Q138" s="35">
        <f t="shared" si="5"/>
        <v>5.070768340474025</v>
      </c>
      <c r="R138" s="36">
        <v>0.02433259609565841</v>
      </c>
    </row>
    <row r="139" spans="1:18" ht="22.5">
      <c r="A139" s="15"/>
      <c r="B139" s="16"/>
      <c r="C139" s="16"/>
      <c r="D139" s="16"/>
      <c r="E139" s="16"/>
      <c r="F139" s="17"/>
      <c r="G139" s="38" t="s">
        <v>129</v>
      </c>
      <c r="H139" s="35">
        <f t="shared" si="6"/>
        <v>7.430608954483443</v>
      </c>
      <c r="I139" s="35">
        <v>14</v>
      </c>
      <c r="J139" s="35">
        <v>317</v>
      </c>
      <c r="K139" s="35">
        <f t="shared" si="7"/>
        <v>5.807989489592685</v>
      </c>
      <c r="L139" s="36">
        <v>0.015953523047771534</v>
      </c>
      <c r="M139" s="18" t="s">
        <v>130</v>
      </c>
      <c r="N139" s="16">
        <f t="shared" si="4"/>
        <v>3.7270246806399605</v>
      </c>
      <c r="O139" s="16">
        <v>5</v>
      </c>
      <c r="P139" s="16">
        <v>159</v>
      </c>
      <c r="Q139" s="16">
        <f t="shared" si="5"/>
        <v>0.4347881494097182</v>
      </c>
      <c r="R139" s="17">
        <v>0.5096487808543257</v>
      </c>
    </row>
    <row r="140" spans="1:18" ht="11.25">
      <c r="A140" s="15"/>
      <c r="B140" s="16"/>
      <c r="C140" s="16"/>
      <c r="D140" s="16"/>
      <c r="E140" s="16"/>
      <c r="F140" s="17"/>
      <c r="G140" s="15"/>
      <c r="H140" s="16"/>
      <c r="I140" s="16"/>
      <c r="J140" s="16"/>
      <c r="K140" s="16"/>
      <c r="L140" s="17"/>
      <c r="M140" s="18" t="s">
        <v>131</v>
      </c>
      <c r="N140" s="16">
        <f t="shared" si="4"/>
        <v>4.66464095249907</v>
      </c>
      <c r="O140" s="16">
        <v>5</v>
      </c>
      <c r="P140" s="16">
        <v>199</v>
      </c>
      <c r="Q140" s="16">
        <f t="shared" si="5"/>
        <v>0.024110256691992054</v>
      </c>
      <c r="R140" s="17">
        <v>0.8766046978714327</v>
      </c>
    </row>
    <row r="141" spans="1:18" ht="22.5">
      <c r="A141" s="15"/>
      <c r="B141" s="16"/>
      <c r="C141" s="16"/>
      <c r="D141" s="16"/>
      <c r="E141" s="16"/>
      <c r="F141" s="17"/>
      <c r="G141" s="15"/>
      <c r="H141" s="16"/>
      <c r="I141" s="16"/>
      <c r="J141" s="16"/>
      <c r="K141" s="16"/>
      <c r="L141" s="17"/>
      <c r="M141" s="18" t="s">
        <v>132</v>
      </c>
      <c r="N141" s="16">
        <f t="shared" si="4"/>
        <v>2.2737194592583405</v>
      </c>
      <c r="O141" s="16">
        <v>2</v>
      </c>
      <c r="P141" s="16">
        <v>97</v>
      </c>
      <c r="Q141" s="16">
        <f t="shared" si="5"/>
        <v>0.0329514452944503</v>
      </c>
      <c r="R141" s="17">
        <v>0.8559552538758765</v>
      </c>
    </row>
    <row r="142" spans="1:18" ht="22.5">
      <c r="A142" s="15"/>
      <c r="B142" s="16"/>
      <c r="C142" s="16"/>
      <c r="D142" s="16"/>
      <c r="E142" s="16"/>
      <c r="F142" s="17"/>
      <c r="G142" s="15"/>
      <c r="H142" s="16"/>
      <c r="I142" s="16"/>
      <c r="J142" s="16"/>
      <c r="K142" s="16"/>
      <c r="L142" s="17"/>
      <c r="M142" s="18" t="s">
        <v>133</v>
      </c>
      <c r="N142" s="16">
        <f t="shared" si="4"/>
        <v>1.3126627806027533</v>
      </c>
      <c r="O142" s="16">
        <v>2</v>
      </c>
      <c r="P142" s="16">
        <v>56</v>
      </c>
      <c r="Q142" s="16">
        <f t="shared" si="5"/>
        <v>0.35990389927244343</v>
      </c>
      <c r="R142" s="17">
        <v>0.5485596123741832</v>
      </c>
    </row>
    <row r="143" spans="1:18" ht="22.5">
      <c r="A143" s="15"/>
      <c r="B143" s="16"/>
      <c r="C143" s="16"/>
      <c r="D143" s="16"/>
      <c r="E143" s="16"/>
      <c r="F143" s="17"/>
      <c r="G143" s="15"/>
      <c r="H143" s="16"/>
      <c r="I143" s="16"/>
      <c r="J143" s="16"/>
      <c r="K143" s="16"/>
      <c r="L143" s="17"/>
      <c r="M143" s="34" t="s">
        <v>123</v>
      </c>
      <c r="N143" s="35">
        <f t="shared" si="4"/>
        <v>3.4457397990822276</v>
      </c>
      <c r="O143" s="35">
        <v>10</v>
      </c>
      <c r="P143" s="35">
        <v>147</v>
      </c>
      <c r="Q143" s="35">
        <f t="shared" si="5"/>
        <v>12.467083786412609</v>
      </c>
      <c r="R143" s="36">
        <v>0.0004141862102610139</v>
      </c>
    </row>
    <row r="144" spans="1:18" ht="11.25">
      <c r="A144" s="15"/>
      <c r="B144" s="16"/>
      <c r="C144" s="16"/>
      <c r="D144" s="16"/>
      <c r="E144" s="16"/>
      <c r="F144" s="17"/>
      <c r="G144" s="38" t="s">
        <v>134</v>
      </c>
      <c r="H144" s="35">
        <f t="shared" si="6"/>
        <v>11.08731241473397</v>
      </c>
      <c r="I144" s="35">
        <v>19</v>
      </c>
      <c r="J144" s="35">
        <v>473</v>
      </c>
      <c r="K144" s="35">
        <f t="shared" si="7"/>
        <v>5.647051555868459</v>
      </c>
      <c r="L144" s="36">
        <v>0.01748474687804047</v>
      </c>
      <c r="M144" s="18" t="s">
        <v>135</v>
      </c>
      <c r="N144" s="16">
        <f t="shared" si="4"/>
        <v>6.516433089420811</v>
      </c>
      <c r="O144" s="16">
        <v>10</v>
      </c>
      <c r="P144" s="16">
        <v>278</v>
      </c>
      <c r="Q144" s="16">
        <f t="shared" si="5"/>
        <v>1.862251672649466</v>
      </c>
      <c r="R144" s="17">
        <v>0.17236514971471673</v>
      </c>
    </row>
    <row r="145" spans="1:18" ht="11.25">
      <c r="A145" s="15"/>
      <c r="B145" s="16"/>
      <c r="C145" s="16"/>
      <c r="D145" s="16"/>
      <c r="E145" s="16"/>
      <c r="F145" s="17"/>
      <c r="G145" s="15"/>
      <c r="H145" s="16"/>
      <c r="I145" s="16"/>
      <c r="J145" s="16"/>
      <c r="K145" s="16"/>
      <c r="L145" s="17"/>
      <c r="M145" s="18" t="s">
        <v>136</v>
      </c>
      <c r="N145" s="16">
        <f t="shared" si="4"/>
        <v>5.60225722435818</v>
      </c>
      <c r="O145" s="16">
        <v>11</v>
      </c>
      <c r="P145" s="16">
        <v>239</v>
      </c>
      <c r="Q145" s="16">
        <f t="shared" si="5"/>
        <v>5.2006942746780735</v>
      </c>
      <c r="R145" s="17">
        <v>0.022577868624036324</v>
      </c>
    </row>
    <row r="146" spans="1:18" ht="11.25">
      <c r="A146" s="15"/>
      <c r="B146" s="16"/>
      <c r="C146" s="16"/>
      <c r="D146" s="16"/>
      <c r="E146" s="16"/>
      <c r="F146" s="17"/>
      <c r="G146" s="15"/>
      <c r="H146" s="16"/>
      <c r="I146" s="16"/>
      <c r="J146" s="16"/>
      <c r="K146" s="16"/>
      <c r="L146" s="17"/>
      <c r="M146" s="18" t="s">
        <v>137</v>
      </c>
      <c r="N146" s="16">
        <f t="shared" si="4"/>
        <v>1.2189011534168424</v>
      </c>
      <c r="O146" s="16">
        <v>2</v>
      </c>
      <c r="P146" s="16">
        <v>52</v>
      </c>
      <c r="Q146" s="16">
        <f t="shared" si="5"/>
        <v>0.500545435061124</v>
      </c>
      <c r="R146" s="17">
        <v>0.47926056078747625</v>
      </c>
    </row>
    <row r="147" spans="1:18" ht="22.5">
      <c r="A147" s="15"/>
      <c r="B147" s="16"/>
      <c r="C147" s="16"/>
      <c r="D147" s="16"/>
      <c r="E147" s="16"/>
      <c r="F147" s="17"/>
      <c r="G147" s="15" t="s">
        <v>138</v>
      </c>
      <c r="H147" s="16">
        <f t="shared" si="6"/>
        <v>0.984497085452065</v>
      </c>
      <c r="I147" s="16">
        <v>2</v>
      </c>
      <c r="J147" s="16">
        <v>42</v>
      </c>
      <c r="K147" s="16">
        <f t="shared" si="7"/>
        <v>1.0474852436783182</v>
      </c>
      <c r="L147" s="17">
        <v>0.3060869694298174</v>
      </c>
      <c r="M147" s="18"/>
      <c r="N147" s="16"/>
      <c r="O147" s="16"/>
      <c r="P147" s="16"/>
      <c r="Q147" s="16"/>
      <c r="R147" s="17"/>
    </row>
    <row r="148" spans="1:18" ht="23.25" thickBot="1">
      <c r="A148" s="19"/>
      <c r="B148" s="20"/>
      <c r="C148" s="20"/>
      <c r="D148" s="20"/>
      <c r="E148" s="20"/>
      <c r="F148" s="21"/>
      <c r="G148" s="19" t="s">
        <v>30</v>
      </c>
      <c r="H148" s="20">
        <f t="shared" si="6"/>
        <v>1.7345901029393527</v>
      </c>
      <c r="I148" s="20">
        <v>2</v>
      </c>
      <c r="J148" s="20">
        <v>74</v>
      </c>
      <c r="K148" s="20">
        <f t="shared" si="7"/>
        <v>0.04061040895965859</v>
      </c>
      <c r="L148" s="21">
        <v>0.8402918011930155</v>
      </c>
      <c r="M148" s="22" t="s">
        <v>31</v>
      </c>
      <c r="N148" s="23">
        <f t="shared" si="4"/>
        <v>0.32816569515068833</v>
      </c>
      <c r="O148" s="23">
        <v>2</v>
      </c>
      <c r="P148" s="23">
        <v>14</v>
      </c>
      <c r="Q148" s="23">
        <f t="shared" si="5"/>
        <v>8.517130169829448</v>
      </c>
      <c r="R148" s="24">
        <v>0.00351818859911468</v>
      </c>
    </row>
    <row r="149" spans="1:18" ht="23.25" thickBot="1">
      <c r="A149" s="40" t="s">
        <v>139</v>
      </c>
      <c r="B149" s="41">
        <f>(189/8063)*D149</f>
        <v>0.984497085452065</v>
      </c>
      <c r="C149" s="41">
        <v>2</v>
      </c>
      <c r="D149" s="41">
        <v>42</v>
      </c>
      <c r="E149" s="41">
        <f>(C149-B149)^2/B149</f>
        <v>1.0474852436783182</v>
      </c>
      <c r="F149" s="42">
        <v>0.3060869694298174</v>
      </c>
      <c r="G149" s="40" t="s">
        <v>138</v>
      </c>
      <c r="H149" s="41">
        <f t="shared" si="6"/>
        <v>0.984497085452065</v>
      </c>
      <c r="I149" s="41">
        <v>2</v>
      </c>
      <c r="J149" s="41">
        <v>42</v>
      </c>
      <c r="K149" s="41">
        <f t="shared" si="7"/>
        <v>1.0474852436783182</v>
      </c>
      <c r="L149" s="42">
        <v>0.3060869694298174</v>
      </c>
      <c r="M149" s="43"/>
      <c r="N149" s="41"/>
      <c r="O149" s="41"/>
      <c r="P149" s="41"/>
      <c r="Q149" s="41"/>
      <c r="R149" s="42"/>
    </row>
    <row r="150" spans="1:18" ht="11.25">
      <c r="A150" s="11" t="s">
        <v>140</v>
      </c>
      <c r="B150" s="12">
        <f>(189/8063)*D150</f>
        <v>15.11906238372814</v>
      </c>
      <c r="C150" s="12">
        <v>12</v>
      </c>
      <c r="D150" s="12">
        <v>645</v>
      </c>
      <c r="E150" s="12">
        <f>(C150-B150)^2/B150</f>
        <v>0.6434625313841024</v>
      </c>
      <c r="F150" s="13">
        <v>0.42245973877222387</v>
      </c>
      <c r="G150" s="11" t="s">
        <v>141</v>
      </c>
      <c r="H150" s="12">
        <f t="shared" si="6"/>
        <v>1.711149696142875</v>
      </c>
      <c r="I150" s="12">
        <v>2</v>
      </c>
      <c r="J150" s="12">
        <v>73</v>
      </c>
      <c r="K150" s="12">
        <f t="shared" si="7"/>
        <v>0.048759321423732994</v>
      </c>
      <c r="L150" s="13">
        <v>0.8252363834431049</v>
      </c>
      <c r="M150" s="14" t="s">
        <v>142</v>
      </c>
      <c r="N150" s="12">
        <f t="shared" si="4"/>
        <v>1.6408284757534417</v>
      </c>
      <c r="O150" s="12">
        <v>2</v>
      </c>
      <c r="P150" s="12">
        <v>70</v>
      </c>
      <c r="Q150" s="12">
        <f t="shared" si="5"/>
        <v>0.0786213706891937</v>
      </c>
      <c r="R150" s="13">
        <v>0.779174452198558</v>
      </c>
    </row>
    <row r="151" spans="1:18" ht="12" thickBot="1">
      <c r="A151" s="19"/>
      <c r="B151" s="20"/>
      <c r="C151" s="20"/>
      <c r="D151" s="20"/>
      <c r="E151" s="20"/>
      <c r="F151" s="21"/>
      <c r="G151" s="19" t="s">
        <v>143</v>
      </c>
      <c r="H151" s="20">
        <f t="shared" si="6"/>
        <v>13.759518789532432</v>
      </c>
      <c r="I151" s="20">
        <v>10</v>
      </c>
      <c r="J151" s="20">
        <v>587</v>
      </c>
      <c r="K151" s="20">
        <f t="shared" si="7"/>
        <v>1.027214813616872</v>
      </c>
      <c r="L151" s="21">
        <v>0.3108137266253672</v>
      </c>
      <c r="M151" s="39" t="s">
        <v>144</v>
      </c>
      <c r="N151" s="20">
        <f t="shared" si="4"/>
        <v>13.548555128364132</v>
      </c>
      <c r="O151" s="20">
        <v>10</v>
      </c>
      <c r="P151" s="20">
        <v>578</v>
      </c>
      <c r="Q151" s="20">
        <f t="shared" si="5"/>
        <v>0.9294159694325859</v>
      </c>
      <c r="R151" s="21">
        <v>0.3350147311610979</v>
      </c>
    </row>
    <row r="152" spans="1:18" ht="11.25">
      <c r="A152" s="11" t="s">
        <v>145</v>
      </c>
      <c r="B152" s="12">
        <f>(189/8063)*D152</f>
        <v>13.173508619620488</v>
      </c>
      <c r="C152" s="12">
        <v>17</v>
      </c>
      <c r="D152" s="12">
        <v>562</v>
      </c>
      <c r="E152" s="12">
        <f>(C152-B152)^2/B152</f>
        <v>1.1114758191535248</v>
      </c>
      <c r="F152" s="13">
        <v>0.2917613631311484</v>
      </c>
      <c r="G152" s="11" t="s">
        <v>141</v>
      </c>
      <c r="H152" s="12">
        <f t="shared" si="6"/>
        <v>1.711149696142875</v>
      </c>
      <c r="I152" s="12">
        <v>2</v>
      </c>
      <c r="J152" s="12">
        <v>73</v>
      </c>
      <c r="K152" s="12">
        <f t="shared" si="7"/>
        <v>0.048759321423732994</v>
      </c>
      <c r="L152" s="13">
        <v>0.8252363834431049</v>
      </c>
      <c r="M152" s="14" t="s">
        <v>142</v>
      </c>
      <c r="N152" s="12">
        <f t="shared" si="4"/>
        <v>1.6408284757534417</v>
      </c>
      <c r="O152" s="12">
        <v>2</v>
      </c>
      <c r="P152" s="12">
        <v>70</v>
      </c>
      <c r="Q152" s="12">
        <f t="shared" si="5"/>
        <v>0.0786213706891937</v>
      </c>
      <c r="R152" s="13">
        <v>0.779174452198558</v>
      </c>
    </row>
    <row r="153" spans="1:18" ht="11.25">
      <c r="A153" s="15"/>
      <c r="B153" s="16"/>
      <c r="C153" s="16"/>
      <c r="D153" s="16"/>
      <c r="E153" s="16"/>
      <c r="F153" s="17"/>
      <c r="G153" s="15" t="s">
        <v>146</v>
      </c>
      <c r="H153" s="16">
        <f t="shared" si="6"/>
        <v>9.891851668113606</v>
      </c>
      <c r="I153" s="16">
        <v>11</v>
      </c>
      <c r="J153" s="16">
        <v>422</v>
      </c>
      <c r="K153" s="16">
        <f t="shared" si="7"/>
        <v>0.12414184590141329</v>
      </c>
      <c r="L153" s="17">
        <v>0.7245850274604126</v>
      </c>
      <c r="M153" s="18" t="s">
        <v>146</v>
      </c>
      <c r="N153" s="16">
        <f t="shared" si="4"/>
        <v>8.344784819546074</v>
      </c>
      <c r="O153" s="16">
        <v>9</v>
      </c>
      <c r="P153" s="16">
        <v>356</v>
      </c>
      <c r="Q153" s="16">
        <f t="shared" si="5"/>
        <v>0.051446135757952725</v>
      </c>
      <c r="R153" s="17">
        <v>0.820565727808474</v>
      </c>
    </row>
    <row r="154" spans="1:18" ht="11.25">
      <c r="A154" s="15"/>
      <c r="B154" s="16"/>
      <c r="C154" s="16"/>
      <c r="D154" s="16"/>
      <c r="E154" s="16"/>
      <c r="F154" s="17"/>
      <c r="G154" s="15" t="s">
        <v>147</v>
      </c>
      <c r="H154" s="16">
        <f t="shared" si="6"/>
        <v>1.6408284757534417</v>
      </c>
      <c r="I154" s="16">
        <v>3</v>
      </c>
      <c r="J154" s="16">
        <v>70</v>
      </c>
      <c r="K154" s="16">
        <f t="shared" si="7"/>
        <v>1.1258624893588838</v>
      </c>
      <c r="L154" s="17">
        <v>0.2886596012749876</v>
      </c>
      <c r="M154" s="18" t="s">
        <v>148</v>
      </c>
      <c r="N154" s="16">
        <f t="shared" si="4"/>
        <v>1.617388068956964</v>
      </c>
      <c r="O154" s="16">
        <v>3</v>
      </c>
      <c r="P154" s="16">
        <v>69</v>
      </c>
      <c r="Q154" s="16">
        <f t="shared" si="5"/>
        <v>1.1819153291363977</v>
      </c>
      <c r="R154" s="17">
        <v>0.2769664173364905</v>
      </c>
    </row>
    <row r="155" spans="1:18" ht="11.25">
      <c r="A155" s="15"/>
      <c r="B155" s="16"/>
      <c r="C155" s="16"/>
      <c r="D155" s="16"/>
      <c r="E155" s="16"/>
      <c r="F155" s="17"/>
      <c r="G155" s="15" t="s">
        <v>97</v>
      </c>
      <c r="H155" s="16">
        <f t="shared" si="6"/>
        <v>0.8672950514696763</v>
      </c>
      <c r="I155" s="16">
        <v>2</v>
      </c>
      <c r="J155" s="16">
        <v>37</v>
      </c>
      <c r="K155" s="16">
        <f t="shared" si="7"/>
        <v>1.479335663510288</v>
      </c>
      <c r="L155" s="17">
        <v>0.2238784927603551</v>
      </c>
      <c r="M155" s="18"/>
      <c r="N155" s="16"/>
      <c r="O155" s="16"/>
      <c r="P155" s="16"/>
      <c r="Q155" s="16"/>
      <c r="R155" s="17"/>
    </row>
    <row r="156" spans="1:18" ht="11.25">
      <c r="A156" s="15"/>
      <c r="B156" s="16"/>
      <c r="C156" s="16"/>
      <c r="D156" s="16"/>
      <c r="E156" s="16"/>
      <c r="F156" s="17"/>
      <c r="G156" s="38" t="s">
        <v>149</v>
      </c>
      <c r="H156" s="35">
        <f t="shared" si="6"/>
        <v>1.9455537641076524</v>
      </c>
      <c r="I156" s="35">
        <v>5</v>
      </c>
      <c r="J156" s="35">
        <v>83</v>
      </c>
      <c r="K156" s="35">
        <f t="shared" si="7"/>
        <v>4.79536571030514</v>
      </c>
      <c r="L156" s="36">
        <v>0.02853639784221751</v>
      </c>
      <c r="M156" s="18" t="s">
        <v>150</v>
      </c>
      <c r="N156" s="16">
        <f t="shared" si="4"/>
        <v>1.336103187399231</v>
      </c>
      <c r="O156" s="16">
        <v>3</v>
      </c>
      <c r="P156" s="16">
        <v>57</v>
      </c>
      <c r="Q156" s="16">
        <f t="shared" si="5"/>
        <v>2.0721098707743355</v>
      </c>
      <c r="R156" s="17">
        <v>0.15001386437835085</v>
      </c>
    </row>
    <row r="157" spans="1:18" ht="12" thickBot="1">
      <c r="A157" s="19"/>
      <c r="B157" s="20"/>
      <c r="C157" s="20"/>
      <c r="D157" s="20"/>
      <c r="E157" s="20"/>
      <c r="F157" s="21"/>
      <c r="G157" s="19"/>
      <c r="H157" s="20"/>
      <c r="I157" s="20"/>
      <c r="J157" s="20"/>
      <c r="K157" s="20"/>
      <c r="L157" s="21"/>
      <c r="M157" s="22" t="s">
        <v>151</v>
      </c>
      <c r="N157" s="23">
        <f t="shared" si="4"/>
        <v>0.8672950514696763</v>
      </c>
      <c r="O157" s="23">
        <v>3</v>
      </c>
      <c r="P157" s="23">
        <v>37</v>
      </c>
      <c r="Q157" s="23">
        <f t="shared" si="5"/>
        <v>5.244386428561053</v>
      </c>
      <c r="R157" s="24">
        <v>0.02201769160971867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B5" sqref="B5"/>
    </sheetView>
  </sheetViews>
  <sheetFormatPr defaultColWidth="9.140625" defaultRowHeight="12.75"/>
  <cols>
    <col min="1" max="1" width="20.7109375" style="0" customWidth="1"/>
    <col min="7" max="7" width="20.7109375" style="0" customWidth="1"/>
    <col min="13" max="13" width="20.7109375" style="0" customWidth="1"/>
  </cols>
  <sheetData>
    <row r="1" spans="1:18" ht="13.5" thickBot="1">
      <c r="A1" s="1" t="s">
        <v>186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1"/>
      <c r="N1" s="2"/>
      <c r="O1" s="2"/>
      <c r="P1" s="2"/>
      <c r="Q1" s="2"/>
      <c r="R1" s="2"/>
    </row>
    <row r="2" spans="1:18" ht="12.75">
      <c r="A2" s="149" t="s">
        <v>1</v>
      </c>
      <c r="B2" s="150"/>
      <c r="C2" s="150"/>
      <c r="D2" s="150"/>
      <c r="E2" s="150"/>
      <c r="F2" s="151"/>
      <c r="G2" s="149" t="s">
        <v>2</v>
      </c>
      <c r="H2" s="150"/>
      <c r="I2" s="150"/>
      <c r="J2" s="150"/>
      <c r="K2" s="150"/>
      <c r="L2" s="151"/>
      <c r="M2" s="149" t="s">
        <v>3</v>
      </c>
      <c r="N2" s="150"/>
      <c r="O2" s="150"/>
      <c r="P2" s="150"/>
      <c r="Q2" s="150"/>
      <c r="R2" s="151"/>
    </row>
    <row r="3" spans="1:18" ht="23.2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45" t="s">
        <v>9</v>
      </c>
      <c r="G3" s="7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6" t="s">
        <v>9</v>
      </c>
      <c r="M3" s="7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47" t="s">
        <v>9</v>
      </c>
    </row>
    <row r="4" spans="1:18" ht="22.5">
      <c r="A4" s="11" t="s">
        <v>47</v>
      </c>
      <c r="B4" s="12">
        <f>(270/8063)*D4</f>
        <v>246.22473024928686</v>
      </c>
      <c r="C4" s="12">
        <v>247</v>
      </c>
      <c r="D4" s="12">
        <v>7353</v>
      </c>
      <c r="E4" s="12">
        <f>(C4-B4)^2/B4</f>
        <v>0.0024410350079875805</v>
      </c>
      <c r="F4" s="13">
        <v>0.9605950840538039</v>
      </c>
      <c r="G4" s="25" t="s">
        <v>40</v>
      </c>
      <c r="H4" s="26">
        <f>(270/8063)*J4</f>
        <v>53.04229195088677</v>
      </c>
      <c r="I4" s="26">
        <v>34</v>
      </c>
      <c r="J4" s="26">
        <v>1584</v>
      </c>
      <c r="K4" s="26">
        <f>(I4-H4)^2/H4</f>
        <v>6.836221992039032</v>
      </c>
      <c r="L4" s="27">
        <v>0.00893275634588564</v>
      </c>
      <c r="M4" s="25" t="s">
        <v>41</v>
      </c>
      <c r="N4" s="26">
        <f>(270/8063)*P4</f>
        <v>8.10368349249659</v>
      </c>
      <c r="O4" s="26">
        <v>2</v>
      </c>
      <c r="P4" s="26">
        <v>242</v>
      </c>
      <c r="Q4" s="26">
        <f>(O4-N4)^2/N4</f>
        <v>4.597286186099283</v>
      </c>
      <c r="R4" s="27">
        <v>0.03202260772123011</v>
      </c>
    </row>
    <row r="5" spans="1:18" ht="22.5">
      <c r="A5" s="15"/>
      <c r="B5" s="16"/>
      <c r="C5" s="16"/>
      <c r="D5" s="16"/>
      <c r="E5" s="16"/>
      <c r="F5" s="17"/>
      <c r="G5" s="15"/>
      <c r="H5" s="16"/>
      <c r="I5" s="16"/>
      <c r="J5" s="16"/>
      <c r="K5" s="16"/>
      <c r="L5" s="17"/>
      <c r="M5" s="31" t="s">
        <v>38</v>
      </c>
      <c r="N5" s="32">
        <f aca="true" t="shared" si="0" ref="N5:N68">(270/8063)*P5</f>
        <v>49.861093885650504</v>
      </c>
      <c r="O5" s="32">
        <v>30</v>
      </c>
      <c r="P5" s="32">
        <v>1489</v>
      </c>
      <c r="Q5" s="32">
        <f aca="true" t="shared" si="1" ref="Q5:Q68">(O5-N5)^2/N5</f>
        <v>7.911239397179494</v>
      </c>
      <c r="R5" s="33">
        <v>0.004912859935773173</v>
      </c>
    </row>
    <row r="6" spans="1:18" ht="22.5">
      <c r="A6" s="15"/>
      <c r="B6" s="16"/>
      <c r="C6" s="16"/>
      <c r="D6" s="16"/>
      <c r="E6" s="16"/>
      <c r="F6" s="17"/>
      <c r="G6" s="15"/>
      <c r="H6" s="16"/>
      <c r="I6" s="16"/>
      <c r="J6" s="16"/>
      <c r="K6" s="16"/>
      <c r="L6" s="17"/>
      <c r="M6" s="15" t="s">
        <v>34</v>
      </c>
      <c r="N6" s="16">
        <f t="shared" si="0"/>
        <v>10.380751581297284</v>
      </c>
      <c r="O6" s="16">
        <v>8</v>
      </c>
      <c r="P6" s="16">
        <v>310</v>
      </c>
      <c r="Q6" s="16">
        <f t="shared" si="1"/>
        <v>0.5460084510702828</v>
      </c>
      <c r="R6" s="17">
        <v>0.4599532411256153</v>
      </c>
    </row>
    <row r="7" spans="1:18" ht="22.5">
      <c r="A7" s="15"/>
      <c r="B7" s="16"/>
      <c r="C7" s="16"/>
      <c r="D7" s="16"/>
      <c r="E7" s="16"/>
      <c r="F7" s="17"/>
      <c r="G7" s="15"/>
      <c r="H7" s="16"/>
      <c r="I7" s="16"/>
      <c r="J7" s="16"/>
      <c r="K7" s="16"/>
      <c r="L7" s="17"/>
      <c r="M7" s="15" t="s">
        <v>43</v>
      </c>
      <c r="N7" s="16">
        <f t="shared" si="0"/>
        <v>4.051841746248295</v>
      </c>
      <c r="O7" s="16">
        <v>3</v>
      </c>
      <c r="P7" s="16">
        <v>121</v>
      </c>
      <c r="Q7" s="16">
        <f t="shared" si="1"/>
        <v>0.27305386746041593</v>
      </c>
      <c r="R7" s="17">
        <v>0.6012905303999803</v>
      </c>
    </row>
    <row r="8" spans="1:18" ht="22.5">
      <c r="A8" s="15"/>
      <c r="B8" s="16"/>
      <c r="C8" s="16"/>
      <c r="D8" s="16"/>
      <c r="E8" s="16"/>
      <c r="F8" s="17"/>
      <c r="G8" s="15"/>
      <c r="H8" s="16"/>
      <c r="I8" s="16"/>
      <c r="J8" s="16"/>
      <c r="K8" s="16"/>
      <c r="L8" s="17"/>
      <c r="M8" s="15" t="s">
        <v>42</v>
      </c>
      <c r="N8" s="16">
        <f t="shared" si="0"/>
        <v>1.8417462482946794</v>
      </c>
      <c r="O8" s="16">
        <v>4</v>
      </c>
      <c r="P8" s="16">
        <v>55</v>
      </c>
      <c r="Q8" s="16">
        <f t="shared" si="1"/>
        <v>2.5291536557020864</v>
      </c>
      <c r="R8" s="17">
        <v>0.11176014603148232</v>
      </c>
    </row>
    <row r="9" spans="1:18" ht="22.5">
      <c r="A9" s="15"/>
      <c r="B9" s="16"/>
      <c r="C9" s="16"/>
      <c r="D9" s="16"/>
      <c r="E9" s="16"/>
      <c r="F9" s="17"/>
      <c r="G9" s="15" t="s">
        <v>48</v>
      </c>
      <c r="H9" s="16">
        <f>(270/8063)*J9</f>
        <v>228.3430484931167</v>
      </c>
      <c r="I9" s="16">
        <v>241</v>
      </c>
      <c r="J9" s="16">
        <v>6819</v>
      </c>
      <c r="K9" s="16">
        <f>(I9-H9)^2/H9</f>
        <v>0.7015690755850823</v>
      </c>
      <c r="L9" s="17">
        <v>0.402256963740001</v>
      </c>
      <c r="M9" s="15" t="s">
        <v>49</v>
      </c>
      <c r="N9" s="16">
        <f t="shared" si="0"/>
        <v>171.28240109140518</v>
      </c>
      <c r="O9" s="16">
        <v>195</v>
      </c>
      <c r="P9" s="16">
        <v>5115</v>
      </c>
      <c r="Q9" s="16">
        <f t="shared" si="1"/>
        <v>3.284193206100527</v>
      </c>
      <c r="R9" s="17">
        <v>0.06994999925525613</v>
      </c>
    </row>
    <row r="10" spans="1:18" ht="22.5">
      <c r="A10" s="15"/>
      <c r="B10" s="16"/>
      <c r="C10" s="16"/>
      <c r="D10" s="16"/>
      <c r="E10" s="16"/>
      <c r="F10" s="17"/>
      <c r="G10" s="15"/>
      <c r="H10" s="16"/>
      <c r="I10" s="16"/>
      <c r="J10" s="16"/>
      <c r="K10" s="16"/>
      <c r="L10" s="17"/>
      <c r="M10" s="15" t="s">
        <v>50</v>
      </c>
      <c r="N10" s="16">
        <f t="shared" si="0"/>
        <v>53.71201785935756</v>
      </c>
      <c r="O10" s="16">
        <v>46</v>
      </c>
      <c r="P10" s="16">
        <v>1604</v>
      </c>
      <c r="Q10" s="16">
        <f t="shared" si="1"/>
        <v>1.1072981770817671</v>
      </c>
      <c r="R10" s="17">
        <v>0.29267001984256436</v>
      </c>
    </row>
    <row r="11" spans="1:18" ht="12.75">
      <c r="A11" s="15"/>
      <c r="B11" s="16"/>
      <c r="C11" s="16"/>
      <c r="D11" s="16"/>
      <c r="E11" s="16"/>
      <c r="F11" s="17"/>
      <c r="G11" s="15"/>
      <c r="H11" s="16"/>
      <c r="I11" s="16"/>
      <c r="J11" s="16"/>
      <c r="K11" s="16"/>
      <c r="L11" s="17"/>
      <c r="M11" s="15" t="s">
        <v>51</v>
      </c>
      <c r="N11" s="16">
        <f t="shared" si="0"/>
        <v>65.36524866674935</v>
      </c>
      <c r="O11" s="16">
        <v>66</v>
      </c>
      <c r="P11" s="16">
        <v>1952</v>
      </c>
      <c r="Q11" s="16">
        <f t="shared" si="1"/>
        <v>0.0061639672957969046</v>
      </c>
      <c r="R11" s="17">
        <v>0.9374216317685481</v>
      </c>
    </row>
    <row r="12" spans="1:18" ht="22.5">
      <c r="A12" s="15"/>
      <c r="B12" s="16"/>
      <c r="C12" s="16"/>
      <c r="D12" s="16"/>
      <c r="E12" s="16"/>
      <c r="F12" s="17"/>
      <c r="G12" s="15"/>
      <c r="H12" s="16"/>
      <c r="I12" s="16"/>
      <c r="J12" s="16"/>
      <c r="K12" s="16"/>
      <c r="L12" s="17"/>
      <c r="M12" s="31" t="s">
        <v>38</v>
      </c>
      <c r="N12" s="32">
        <f t="shared" si="0"/>
        <v>49.861093885650504</v>
      </c>
      <c r="O12" s="32">
        <v>30</v>
      </c>
      <c r="P12" s="32">
        <v>1489</v>
      </c>
      <c r="Q12" s="32">
        <f t="shared" si="1"/>
        <v>7.911239397179494</v>
      </c>
      <c r="R12" s="33">
        <v>0.004912859935773173</v>
      </c>
    </row>
    <row r="13" spans="1:18" ht="12.75">
      <c r="A13" s="15"/>
      <c r="B13" s="16"/>
      <c r="C13" s="16"/>
      <c r="D13" s="16"/>
      <c r="E13" s="16"/>
      <c r="F13" s="17"/>
      <c r="G13" s="15"/>
      <c r="H13" s="16"/>
      <c r="I13" s="16"/>
      <c r="J13" s="16"/>
      <c r="K13" s="16"/>
      <c r="L13" s="17"/>
      <c r="M13" s="15" t="s">
        <v>53</v>
      </c>
      <c r="N13" s="16">
        <f t="shared" si="0"/>
        <v>10.380751581297284</v>
      </c>
      <c r="O13" s="16">
        <v>9</v>
      </c>
      <c r="P13" s="16">
        <v>310</v>
      </c>
      <c r="Q13" s="16">
        <f t="shared" si="1"/>
        <v>0.18365480710373558</v>
      </c>
      <c r="R13" s="17">
        <v>0.6682509901042832</v>
      </c>
    </row>
    <row r="14" spans="1:18" ht="12.75">
      <c r="A14" s="15"/>
      <c r="B14" s="16"/>
      <c r="C14" s="16"/>
      <c r="D14" s="16"/>
      <c r="E14" s="16"/>
      <c r="F14" s="17"/>
      <c r="G14" s="15"/>
      <c r="H14" s="16"/>
      <c r="I14" s="16"/>
      <c r="J14" s="16"/>
      <c r="K14" s="16"/>
      <c r="L14" s="17"/>
      <c r="M14" s="15" t="s">
        <v>54</v>
      </c>
      <c r="N14" s="16">
        <f t="shared" si="0"/>
        <v>5.759642812848815</v>
      </c>
      <c r="O14" s="16">
        <v>5</v>
      </c>
      <c r="P14" s="16">
        <v>172</v>
      </c>
      <c r="Q14" s="16">
        <f t="shared" si="1"/>
        <v>0.10018975513994385</v>
      </c>
      <c r="R14" s="17">
        <v>0.7516020393724784</v>
      </c>
    </row>
    <row r="15" spans="1:18" ht="12.75">
      <c r="A15" s="15"/>
      <c r="B15" s="16"/>
      <c r="C15" s="16"/>
      <c r="D15" s="16"/>
      <c r="E15" s="16"/>
      <c r="F15" s="17"/>
      <c r="G15" s="15"/>
      <c r="H15" s="16"/>
      <c r="I15" s="16"/>
      <c r="J15" s="16"/>
      <c r="K15" s="16"/>
      <c r="L15" s="17"/>
      <c r="M15" s="15" t="s">
        <v>15</v>
      </c>
      <c r="N15" s="16">
        <f t="shared" si="0"/>
        <v>1.8417462482946794</v>
      </c>
      <c r="O15" s="16">
        <v>4</v>
      </c>
      <c r="P15" s="16">
        <v>55</v>
      </c>
      <c r="Q15" s="16">
        <f t="shared" si="1"/>
        <v>2.5291536557020864</v>
      </c>
      <c r="R15" s="17">
        <v>0.11176014603148232</v>
      </c>
    </row>
    <row r="16" spans="1:18" ht="12.75">
      <c r="A16" s="15"/>
      <c r="B16" s="16"/>
      <c r="C16" s="16"/>
      <c r="D16" s="16"/>
      <c r="E16" s="16"/>
      <c r="F16" s="17"/>
      <c r="G16" s="15"/>
      <c r="H16" s="16"/>
      <c r="I16" s="16"/>
      <c r="J16" s="16"/>
      <c r="K16" s="16"/>
      <c r="L16" s="17"/>
      <c r="M16" s="15" t="s">
        <v>52</v>
      </c>
      <c r="N16" s="16">
        <f t="shared" si="0"/>
        <v>11.753689693662409</v>
      </c>
      <c r="O16" s="16">
        <v>16</v>
      </c>
      <c r="P16" s="16">
        <v>351</v>
      </c>
      <c r="Q16" s="16">
        <f t="shared" si="1"/>
        <v>1.534084333316307</v>
      </c>
      <c r="R16" s="17">
        <v>0.21550049269509441</v>
      </c>
    </row>
    <row r="17" spans="1:18" ht="12.75">
      <c r="A17" s="15"/>
      <c r="B17" s="16"/>
      <c r="C17" s="16"/>
      <c r="D17" s="16"/>
      <c r="E17" s="16"/>
      <c r="F17" s="17"/>
      <c r="G17" s="15"/>
      <c r="H17" s="16"/>
      <c r="I17" s="16"/>
      <c r="J17" s="16"/>
      <c r="K17" s="16"/>
      <c r="L17" s="17"/>
      <c r="M17" s="15" t="s">
        <v>55</v>
      </c>
      <c r="N17" s="16">
        <f t="shared" si="0"/>
        <v>4.654595063872008</v>
      </c>
      <c r="O17" s="16">
        <v>2</v>
      </c>
      <c r="P17" s="16">
        <v>139</v>
      </c>
      <c r="Q17" s="16">
        <f t="shared" si="1"/>
        <v>1.5139609045328124</v>
      </c>
      <c r="R17" s="17">
        <v>0.2185356808534189</v>
      </c>
    </row>
    <row r="18" spans="1:18" ht="12.75">
      <c r="A18" s="15"/>
      <c r="B18" s="16"/>
      <c r="C18" s="16"/>
      <c r="D18" s="16"/>
      <c r="E18" s="16"/>
      <c r="F18" s="17"/>
      <c r="G18" s="15"/>
      <c r="H18" s="16"/>
      <c r="I18" s="16"/>
      <c r="J18" s="16"/>
      <c r="K18" s="16"/>
      <c r="L18" s="17"/>
      <c r="M18" s="15" t="s">
        <v>56</v>
      </c>
      <c r="N18" s="16">
        <f t="shared" si="0"/>
        <v>17.01103807515813</v>
      </c>
      <c r="O18" s="16">
        <v>10</v>
      </c>
      <c r="P18" s="16">
        <v>508</v>
      </c>
      <c r="Q18" s="16">
        <f t="shared" si="1"/>
        <v>2.8895740914894215</v>
      </c>
      <c r="R18" s="17">
        <v>0.0891544914523903</v>
      </c>
    </row>
    <row r="19" spans="1:18" ht="12.75">
      <c r="A19" s="15"/>
      <c r="B19" s="16"/>
      <c r="C19" s="16"/>
      <c r="D19" s="16"/>
      <c r="E19" s="16"/>
      <c r="F19" s="17"/>
      <c r="G19" s="15"/>
      <c r="H19" s="16"/>
      <c r="I19" s="16"/>
      <c r="J19" s="16"/>
      <c r="K19" s="16"/>
      <c r="L19" s="17"/>
      <c r="M19" s="15" t="s">
        <v>57</v>
      </c>
      <c r="N19" s="16">
        <f t="shared" si="0"/>
        <v>10.74910083095622</v>
      </c>
      <c r="O19" s="16">
        <v>12</v>
      </c>
      <c r="P19" s="16">
        <v>321</v>
      </c>
      <c r="Q19" s="16">
        <f t="shared" si="1"/>
        <v>0.1455701975190443</v>
      </c>
      <c r="R19" s="17">
        <v>0.7028050981641126</v>
      </c>
    </row>
    <row r="20" spans="1:18" ht="22.5">
      <c r="A20" s="15"/>
      <c r="B20" s="16"/>
      <c r="C20" s="16"/>
      <c r="D20" s="16"/>
      <c r="E20" s="16"/>
      <c r="F20" s="17"/>
      <c r="G20" s="15"/>
      <c r="H20" s="16"/>
      <c r="I20" s="16"/>
      <c r="J20" s="16"/>
      <c r="K20" s="16"/>
      <c r="L20" s="17"/>
      <c r="M20" s="15" t="s">
        <v>58</v>
      </c>
      <c r="N20" s="16">
        <f t="shared" si="0"/>
        <v>1.339451816941585</v>
      </c>
      <c r="O20" s="16">
        <v>2</v>
      </c>
      <c r="P20" s="16">
        <v>40</v>
      </c>
      <c r="Q20" s="16">
        <f t="shared" si="1"/>
        <v>0.32574811323788133</v>
      </c>
      <c r="R20" s="17">
        <v>0.5681735448199335</v>
      </c>
    </row>
    <row r="21" spans="1:18" ht="12.75">
      <c r="A21" s="15"/>
      <c r="B21" s="16"/>
      <c r="C21" s="16"/>
      <c r="D21" s="16"/>
      <c r="E21" s="16"/>
      <c r="F21" s="17"/>
      <c r="G21" s="15"/>
      <c r="H21" s="16"/>
      <c r="I21" s="16"/>
      <c r="J21" s="16"/>
      <c r="K21" s="16"/>
      <c r="L21" s="17"/>
      <c r="M21" s="15" t="s">
        <v>59</v>
      </c>
      <c r="N21" s="16">
        <f t="shared" si="0"/>
        <v>2.7458762247302495</v>
      </c>
      <c r="O21" s="16">
        <v>3</v>
      </c>
      <c r="P21" s="16">
        <v>82</v>
      </c>
      <c r="Q21" s="16">
        <f t="shared" si="1"/>
        <v>0.023518501153013474</v>
      </c>
      <c r="R21" s="17">
        <v>0.8781164145121505</v>
      </c>
    </row>
    <row r="22" spans="1:18" ht="12.75">
      <c r="A22" s="15"/>
      <c r="B22" s="16"/>
      <c r="C22" s="16"/>
      <c r="D22" s="16"/>
      <c r="E22" s="16"/>
      <c r="F22" s="17"/>
      <c r="G22" s="15" t="s">
        <v>64</v>
      </c>
      <c r="H22" s="16">
        <f>(270/8063)*J22</f>
        <v>21.766092025300757</v>
      </c>
      <c r="I22" s="16">
        <v>28</v>
      </c>
      <c r="J22" s="16">
        <v>650</v>
      </c>
      <c r="K22" s="16">
        <f>(I22-H22)^2/H22</f>
        <v>1.7854196606283912</v>
      </c>
      <c r="L22" s="17">
        <v>0.18148522909150933</v>
      </c>
      <c r="M22" s="15" t="s">
        <v>157</v>
      </c>
      <c r="N22" s="16">
        <f t="shared" si="0"/>
        <v>6.596800198437307</v>
      </c>
      <c r="O22" s="16">
        <v>9</v>
      </c>
      <c r="P22" s="16">
        <v>197</v>
      </c>
      <c r="Q22" s="16">
        <f t="shared" si="1"/>
        <v>0.8754804014829912</v>
      </c>
      <c r="R22" s="17">
        <v>0.34944255652763334</v>
      </c>
    </row>
    <row r="23" spans="1:18" ht="22.5">
      <c r="A23" s="15"/>
      <c r="B23" s="16"/>
      <c r="C23" s="16"/>
      <c r="D23" s="16"/>
      <c r="E23" s="16"/>
      <c r="F23" s="17"/>
      <c r="G23" s="15"/>
      <c r="H23" s="16"/>
      <c r="I23" s="16"/>
      <c r="J23" s="16"/>
      <c r="K23" s="16"/>
      <c r="L23" s="17"/>
      <c r="M23" s="15" t="s">
        <v>69</v>
      </c>
      <c r="N23" s="16">
        <f t="shared" si="0"/>
        <v>4.219273223365993</v>
      </c>
      <c r="O23" s="16">
        <v>6</v>
      </c>
      <c r="P23" s="16">
        <v>126</v>
      </c>
      <c r="Q23" s="16">
        <f t="shared" si="1"/>
        <v>0.7515483556411252</v>
      </c>
      <c r="R23" s="17">
        <v>0.3859864544557642</v>
      </c>
    </row>
    <row r="24" spans="1:18" ht="12.75">
      <c r="A24" s="15"/>
      <c r="B24" s="16"/>
      <c r="C24" s="16"/>
      <c r="D24" s="16"/>
      <c r="E24" s="16"/>
      <c r="F24" s="17"/>
      <c r="G24" s="15"/>
      <c r="H24" s="16"/>
      <c r="I24" s="16"/>
      <c r="J24" s="16"/>
      <c r="K24" s="16"/>
      <c r="L24" s="17"/>
      <c r="M24" s="15" t="s">
        <v>70</v>
      </c>
      <c r="N24" s="16">
        <f t="shared" si="0"/>
        <v>8.237628674190749</v>
      </c>
      <c r="O24" s="16">
        <v>10</v>
      </c>
      <c r="P24" s="16">
        <v>246</v>
      </c>
      <c r="Q24" s="16">
        <f t="shared" si="1"/>
        <v>0.37704451279357803</v>
      </c>
      <c r="R24" s="17">
        <v>0.53918922261087</v>
      </c>
    </row>
    <row r="25" spans="1:18" ht="12.75">
      <c r="A25" s="15"/>
      <c r="B25" s="16"/>
      <c r="C25" s="16"/>
      <c r="D25" s="16"/>
      <c r="E25" s="16"/>
      <c r="F25" s="17"/>
      <c r="G25" s="15"/>
      <c r="H25" s="16"/>
      <c r="I25" s="16"/>
      <c r="J25" s="16"/>
      <c r="K25" s="16"/>
      <c r="L25" s="17"/>
      <c r="M25" s="15" t="s">
        <v>156</v>
      </c>
      <c r="N25" s="16">
        <f t="shared" si="0"/>
        <v>0.7032122038943321</v>
      </c>
      <c r="O25" s="16">
        <v>2</v>
      </c>
      <c r="P25" s="16">
        <v>21</v>
      </c>
      <c r="Q25" s="16">
        <f t="shared" si="1"/>
        <v>2.391395625411086</v>
      </c>
      <c r="R25" s="17">
        <v>0.12200466467603033</v>
      </c>
    </row>
    <row r="26" spans="1:18" ht="12.75">
      <c r="A26" s="15"/>
      <c r="B26" s="16"/>
      <c r="C26" s="16"/>
      <c r="D26" s="16"/>
      <c r="E26" s="16"/>
      <c r="F26" s="17"/>
      <c r="G26" s="15"/>
      <c r="H26" s="16"/>
      <c r="I26" s="16"/>
      <c r="J26" s="16"/>
      <c r="K26" s="16"/>
      <c r="L26" s="17"/>
      <c r="M26" s="15" t="s">
        <v>65</v>
      </c>
      <c r="N26" s="16">
        <f t="shared" si="0"/>
        <v>14.566538509239738</v>
      </c>
      <c r="O26" s="16">
        <v>17</v>
      </c>
      <c r="P26" s="16">
        <v>435</v>
      </c>
      <c r="Q26" s="16">
        <f t="shared" si="1"/>
        <v>0.40652999497834896</v>
      </c>
      <c r="R26" s="17">
        <v>0.5237360181067177</v>
      </c>
    </row>
    <row r="27" spans="1:18" ht="12.75">
      <c r="A27" s="15"/>
      <c r="B27" s="16"/>
      <c r="C27" s="16"/>
      <c r="D27" s="16"/>
      <c r="E27" s="16"/>
      <c r="F27" s="17"/>
      <c r="G27" s="15"/>
      <c r="H27" s="16"/>
      <c r="I27" s="16"/>
      <c r="J27" s="16"/>
      <c r="K27" s="16"/>
      <c r="L27" s="17"/>
      <c r="M27" s="15" t="s">
        <v>66</v>
      </c>
      <c r="N27" s="16">
        <f t="shared" si="0"/>
        <v>1.0380751581297285</v>
      </c>
      <c r="O27" s="16">
        <v>2</v>
      </c>
      <c r="P27" s="16">
        <v>31</v>
      </c>
      <c r="Q27" s="16">
        <f t="shared" si="1"/>
        <v>0.8913607017378523</v>
      </c>
      <c r="R27" s="17">
        <v>0.34510883680421034</v>
      </c>
    </row>
    <row r="28" spans="1:18" ht="12.75">
      <c r="A28" s="15"/>
      <c r="B28" s="16"/>
      <c r="C28" s="16"/>
      <c r="D28" s="16"/>
      <c r="E28" s="16"/>
      <c r="F28" s="17"/>
      <c r="G28" s="15"/>
      <c r="H28" s="16"/>
      <c r="I28" s="16"/>
      <c r="J28" s="16"/>
      <c r="K28" s="16"/>
      <c r="L28" s="17"/>
      <c r="M28" s="15" t="s">
        <v>67</v>
      </c>
      <c r="N28" s="16">
        <f t="shared" si="0"/>
        <v>3.917896564554136</v>
      </c>
      <c r="O28" s="16">
        <v>3</v>
      </c>
      <c r="P28" s="16">
        <v>117</v>
      </c>
      <c r="Q28" s="16">
        <f t="shared" si="1"/>
        <v>0.2150475617051333</v>
      </c>
      <c r="R28" s="17">
        <v>0.6428396175840306</v>
      </c>
    </row>
    <row r="29" spans="1:18" ht="22.5">
      <c r="A29" s="15"/>
      <c r="B29" s="16"/>
      <c r="C29" s="16"/>
      <c r="D29" s="16"/>
      <c r="E29" s="16"/>
      <c r="F29" s="17"/>
      <c r="G29" s="15"/>
      <c r="H29" s="16"/>
      <c r="I29" s="16"/>
      <c r="J29" s="16"/>
      <c r="K29" s="16"/>
      <c r="L29" s="17"/>
      <c r="M29" s="15" t="s">
        <v>187</v>
      </c>
      <c r="N29" s="16">
        <f t="shared" si="0"/>
        <v>1.2724792260945057</v>
      </c>
      <c r="O29" s="16">
        <v>2</v>
      </c>
      <c r="P29" s="16">
        <v>38</v>
      </c>
      <c r="Q29" s="16">
        <f t="shared" si="1"/>
        <v>0.4159490116695546</v>
      </c>
      <c r="R29" s="17">
        <v>0.5189653612125016</v>
      </c>
    </row>
    <row r="30" spans="1:18" ht="22.5">
      <c r="A30" s="15"/>
      <c r="B30" s="16"/>
      <c r="C30" s="16"/>
      <c r="D30" s="16"/>
      <c r="E30" s="16"/>
      <c r="F30" s="17"/>
      <c r="G30" s="15"/>
      <c r="H30" s="16"/>
      <c r="I30" s="16"/>
      <c r="J30" s="16"/>
      <c r="K30" s="16"/>
      <c r="L30" s="17"/>
      <c r="M30" s="15" t="s">
        <v>42</v>
      </c>
      <c r="N30" s="16">
        <f t="shared" si="0"/>
        <v>1.8417462482946794</v>
      </c>
      <c r="O30" s="16">
        <v>4</v>
      </c>
      <c r="P30" s="16">
        <v>55</v>
      </c>
      <c r="Q30" s="16">
        <f t="shared" si="1"/>
        <v>2.5291536557020864</v>
      </c>
      <c r="R30" s="17">
        <v>0.11176014603148232</v>
      </c>
    </row>
    <row r="31" spans="1:18" ht="12.75">
      <c r="A31" s="15"/>
      <c r="B31" s="16"/>
      <c r="C31" s="16"/>
      <c r="D31" s="16"/>
      <c r="E31" s="16"/>
      <c r="F31" s="17"/>
      <c r="G31" s="15"/>
      <c r="H31" s="16"/>
      <c r="I31" s="16"/>
      <c r="J31" s="16"/>
      <c r="K31" s="16"/>
      <c r="L31" s="17"/>
      <c r="M31" s="15" t="s">
        <v>158</v>
      </c>
      <c r="N31" s="16">
        <f t="shared" si="0"/>
        <v>0.7032122038943321</v>
      </c>
      <c r="O31" s="16">
        <v>2</v>
      </c>
      <c r="P31" s="16">
        <v>21</v>
      </c>
      <c r="Q31" s="16">
        <f t="shared" si="1"/>
        <v>2.391395625411086</v>
      </c>
      <c r="R31" s="17">
        <v>0.12200466467603033</v>
      </c>
    </row>
    <row r="32" spans="1:18" ht="12.75">
      <c r="A32" s="15"/>
      <c r="B32" s="16"/>
      <c r="C32" s="16"/>
      <c r="D32" s="16"/>
      <c r="E32" s="16"/>
      <c r="F32" s="17"/>
      <c r="G32" s="15" t="s">
        <v>60</v>
      </c>
      <c r="H32" s="16">
        <f>(270/8063)*J32</f>
        <v>63.32258464591343</v>
      </c>
      <c r="I32" s="16">
        <v>55</v>
      </c>
      <c r="J32" s="16">
        <v>1891</v>
      </c>
      <c r="K32" s="16">
        <f>(I32-H32)^2/H32</f>
        <v>1.0938500943338243</v>
      </c>
      <c r="L32" s="17">
        <v>0.29561972420084204</v>
      </c>
      <c r="M32" s="15" t="s">
        <v>61</v>
      </c>
      <c r="N32" s="16">
        <f t="shared" si="0"/>
        <v>18.75232543718219</v>
      </c>
      <c r="O32" s="16">
        <v>16</v>
      </c>
      <c r="P32" s="16">
        <v>560</v>
      </c>
      <c r="Q32" s="16">
        <f t="shared" si="1"/>
        <v>0.4039656488224018</v>
      </c>
      <c r="R32" s="17">
        <v>0.5250483044752868</v>
      </c>
    </row>
    <row r="33" spans="1:18" ht="12.75">
      <c r="A33" s="15"/>
      <c r="B33" s="16"/>
      <c r="C33" s="16"/>
      <c r="D33" s="16"/>
      <c r="E33" s="16"/>
      <c r="F33" s="17"/>
      <c r="G33" s="15"/>
      <c r="H33" s="16"/>
      <c r="I33" s="16"/>
      <c r="J33" s="16"/>
      <c r="K33" s="16"/>
      <c r="L33" s="17"/>
      <c r="M33" s="15" t="s">
        <v>62</v>
      </c>
      <c r="N33" s="16">
        <f t="shared" si="0"/>
        <v>49.05742279548555</v>
      </c>
      <c r="O33" s="16">
        <v>45</v>
      </c>
      <c r="P33" s="16">
        <v>1465</v>
      </c>
      <c r="Q33" s="16">
        <f t="shared" si="1"/>
        <v>0.3355797920725818</v>
      </c>
      <c r="R33" s="17">
        <v>0.562391830264428</v>
      </c>
    </row>
    <row r="34" spans="1:18" ht="13.5" thickBot="1">
      <c r="A34" s="19"/>
      <c r="B34" s="20"/>
      <c r="C34" s="20"/>
      <c r="D34" s="20"/>
      <c r="E34" s="20"/>
      <c r="F34" s="21"/>
      <c r="G34" s="19"/>
      <c r="H34" s="20"/>
      <c r="I34" s="20"/>
      <c r="J34" s="20"/>
      <c r="K34" s="20"/>
      <c r="L34" s="21"/>
      <c r="M34" s="19" t="s">
        <v>63</v>
      </c>
      <c r="N34" s="20">
        <f t="shared" si="0"/>
        <v>12.5908470792509</v>
      </c>
      <c r="O34" s="20">
        <v>11</v>
      </c>
      <c r="P34" s="20">
        <v>376</v>
      </c>
      <c r="Q34" s="20">
        <f t="shared" si="1"/>
        <v>0.20100271360866123</v>
      </c>
      <c r="R34" s="21">
        <v>0.6539126986573585</v>
      </c>
    </row>
    <row r="35" spans="1:18" ht="22.5">
      <c r="A35" s="25" t="s">
        <v>29</v>
      </c>
      <c r="B35" s="26">
        <f>(270/8063)*D35</f>
        <v>57.49596924221754</v>
      </c>
      <c r="C35" s="26">
        <v>38</v>
      </c>
      <c r="D35" s="26">
        <v>1717</v>
      </c>
      <c r="E35" s="26">
        <f>(C35-B35)^2/B35</f>
        <v>6.610773271640089</v>
      </c>
      <c r="F35" s="27">
        <v>0.010136363649110636</v>
      </c>
      <c r="G35" s="11" t="s">
        <v>30</v>
      </c>
      <c r="H35" s="12">
        <f>(270/8063)*J35</f>
        <v>2.4779858613419323</v>
      </c>
      <c r="I35" s="12">
        <v>2</v>
      </c>
      <c r="J35" s="12">
        <v>74</v>
      </c>
      <c r="K35" s="12">
        <f>(I35-H35)^2/H35</f>
        <v>0.09220007555614651</v>
      </c>
      <c r="L35" s="13">
        <v>0.7613986276915792</v>
      </c>
      <c r="M35" s="44" t="s">
        <v>31</v>
      </c>
      <c r="N35" s="29">
        <f t="shared" si="0"/>
        <v>0.4688081359295548</v>
      </c>
      <c r="O35" s="29">
        <v>2</v>
      </c>
      <c r="P35" s="29">
        <v>14</v>
      </c>
      <c r="Q35" s="29">
        <f t="shared" si="1"/>
        <v>5.0010832682046855</v>
      </c>
      <c r="R35" s="30">
        <v>0.025331459390951938</v>
      </c>
    </row>
    <row r="36" spans="1:18" ht="22.5">
      <c r="A36" s="15"/>
      <c r="B36" s="16"/>
      <c r="C36" s="16"/>
      <c r="D36" s="16"/>
      <c r="E36" s="16"/>
      <c r="F36" s="17"/>
      <c r="G36" s="31" t="s">
        <v>35</v>
      </c>
      <c r="H36" s="32">
        <f>(270/8063)*J36</f>
        <v>51.43494977055687</v>
      </c>
      <c r="I36" s="32">
        <v>32</v>
      </c>
      <c r="J36" s="32">
        <v>1536</v>
      </c>
      <c r="K36" s="32">
        <f>(I36-H36)^2/H36</f>
        <v>7.343591745865509</v>
      </c>
      <c r="L36" s="33">
        <v>0.006730223350841946</v>
      </c>
      <c r="M36" s="31" t="s">
        <v>39</v>
      </c>
      <c r="N36" s="32">
        <f t="shared" si="0"/>
        <v>7.433957584025797</v>
      </c>
      <c r="O36" s="32">
        <v>2</v>
      </c>
      <c r="P36" s="32">
        <v>222</v>
      </c>
      <c r="Q36" s="32">
        <f t="shared" si="1"/>
        <v>3.9720289887638685</v>
      </c>
      <c r="R36" s="33">
        <v>0.04626199681947629</v>
      </c>
    </row>
    <row r="37" spans="1:18" ht="22.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7"/>
      <c r="M37" s="31" t="s">
        <v>38</v>
      </c>
      <c r="N37" s="32">
        <f t="shared" si="0"/>
        <v>49.861093885650504</v>
      </c>
      <c r="O37" s="32">
        <v>30</v>
      </c>
      <c r="P37" s="32">
        <v>1489</v>
      </c>
      <c r="Q37" s="32">
        <f t="shared" si="1"/>
        <v>7.911239397179494</v>
      </c>
      <c r="R37" s="33">
        <v>0.004912859935773173</v>
      </c>
    </row>
    <row r="38" spans="1:18" ht="22.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7"/>
      <c r="M38" s="15" t="s">
        <v>33</v>
      </c>
      <c r="N38" s="16">
        <f t="shared" si="0"/>
        <v>8.84038199181446</v>
      </c>
      <c r="O38" s="16">
        <v>5</v>
      </c>
      <c r="P38" s="16">
        <v>264</v>
      </c>
      <c r="Q38" s="16">
        <f t="shared" si="1"/>
        <v>1.668314090579893</v>
      </c>
      <c r="R38" s="17">
        <v>0.1964845003021375</v>
      </c>
    </row>
    <row r="39" spans="1:18" ht="12.7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7"/>
      <c r="M39" s="15" t="s">
        <v>37</v>
      </c>
      <c r="N39" s="16">
        <f t="shared" si="0"/>
        <v>39.982636735706315</v>
      </c>
      <c r="O39" s="16">
        <v>29</v>
      </c>
      <c r="P39" s="16">
        <v>1194</v>
      </c>
      <c r="Q39" s="16">
        <f t="shared" si="1"/>
        <v>3.0167672648954698</v>
      </c>
      <c r="R39" s="17">
        <v>0.08240758533805825</v>
      </c>
    </row>
    <row r="40" spans="1:18" ht="22.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7"/>
      <c r="M40" s="15" t="s">
        <v>36</v>
      </c>
      <c r="N40" s="16">
        <f t="shared" si="0"/>
        <v>0.7701847947414114</v>
      </c>
      <c r="O40" s="16">
        <v>2</v>
      </c>
      <c r="P40" s="16">
        <v>23</v>
      </c>
      <c r="Q40" s="16">
        <f t="shared" si="1"/>
        <v>1.9637435709088833</v>
      </c>
      <c r="R40" s="17">
        <v>0.16111351554771236</v>
      </c>
    </row>
    <row r="41" spans="1:18" ht="22.5">
      <c r="A41" s="15"/>
      <c r="B41" s="16"/>
      <c r="C41" s="16"/>
      <c r="D41" s="16"/>
      <c r="E41" s="16"/>
      <c r="F41" s="17"/>
      <c r="G41" s="15" t="s">
        <v>32</v>
      </c>
      <c r="H41" s="16">
        <f>(270/8063)*J41</f>
        <v>11.452313034850553</v>
      </c>
      <c r="I41" s="16">
        <v>8</v>
      </c>
      <c r="J41" s="16">
        <v>342</v>
      </c>
      <c r="K41" s="16">
        <f>(I41-H41)^2/H41</f>
        <v>1.04070376476175</v>
      </c>
      <c r="L41" s="17">
        <v>0.3076578512739615</v>
      </c>
      <c r="M41" s="15" t="s">
        <v>33</v>
      </c>
      <c r="N41" s="16">
        <f t="shared" si="0"/>
        <v>8.84038199181446</v>
      </c>
      <c r="O41" s="16">
        <v>5</v>
      </c>
      <c r="P41" s="16">
        <v>264</v>
      </c>
      <c r="Q41" s="16">
        <f t="shared" si="1"/>
        <v>1.668314090579893</v>
      </c>
      <c r="R41" s="17">
        <v>0.1964845003021375</v>
      </c>
    </row>
    <row r="42" spans="1:18" ht="22.5">
      <c r="A42" s="15"/>
      <c r="B42" s="16"/>
      <c r="C42" s="16"/>
      <c r="D42" s="16"/>
      <c r="E42" s="16"/>
      <c r="F42" s="17"/>
      <c r="G42" s="15"/>
      <c r="H42" s="16"/>
      <c r="I42" s="16"/>
      <c r="J42" s="16"/>
      <c r="K42" s="16"/>
      <c r="L42" s="17"/>
      <c r="M42" s="15" t="s">
        <v>34</v>
      </c>
      <c r="N42" s="16">
        <f t="shared" si="0"/>
        <v>10.380751581297284</v>
      </c>
      <c r="O42" s="16">
        <v>8</v>
      </c>
      <c r="P42" s="16">
        <v>310</v>
      </c>
      <c r="Q42" s="16">
        <f t="shared" si="1"/>
        <v>0.5460084510702828</v>
      </c>
      <c r="R42" s="17">
        <v>0.4599532411256153</v>
      </c>
    </row>
    <row r="43" spans="1:18" ht="22.5">
      <c r="A43" s="15"/>
      <c r="B43" s="16"/>
      <c r="C43" s="16"/>
      <c r="D43" s="16"/>
      <c r="E43" s="16"/>
      <c r="F43" s="17"/>
      <c r="G43" s="31" t="s">
        <v>44</v>
      </c>
      <c r="H43" s="32">
        <f>(270/8063)*J43</f>
        <v>8.97432717350862</v>
      </c>
      <c r="I43" s="32">
        <v>2</v>
      </c>
      <c r="J43" s="32">
        <v>268</v>
      </c>
      <c r="K43" s="32">
        <f>(I43-H43)^2/H43</f>
        <v>5.42004303862747</v>
      </c>
      <c r="L43" s="33">
        <v>0.01990686923106355</v>
      </c>
      <c r="M43" s="31" t="s">
        <v>39</v>
      </c>
      <c r="N43" s="32">
        <f t="shared" si="0"/>
        <v>7.433957584025797</v>
      </c>
      <c r="O43" s="32">
        <v>2</v>
      </c>
      <c r="P43" s="32">
        <v>222</v>
      </c>
      <c r="Q43" s="32">
        <f t="shared" si="1"/>
        <v>3.9720289887638685</v>
      </c>
      <c r="R43" s="33">
        <v>0.04626199681947629</v>
      </c>
    </row>
    <row r="44" spans="1:18" ht="22.5">
      <c r="A44" s="15"/>
      <c r="B44" s="16"/>
      <c r="C44" s="16"/>
      <c r="D44" s="16"/>
      <c r="E44" s="16"/>
      <c r="F44" s="17"/>
      <c r="G44" s="15"/>
      <c r="H44" s="16"/>
      <c r="I44" s="16"/>
      <c r="J44" s="16"/>
      <c r="K44" s="16"/>
      <c r="L44" s="17"/>
      <c r="M44" s="31" t="s">
        <v>41</v>
      </c>
      <c r="N44" s="32">
        <f t="shared" si="0"/>
        <v>8.10368349249659</v>
      </c>
      <c r="O44" s="32">
        <v>2</v>
      </c>
      <c r="P44" s="32">
        <v>242</v>
      </c>
      <c r="Q44" s="32">
        <f t="shared" si="1"/>
        <v>4.597286186099283</v>
      </c>
      <c r="R44" s="33">
        <v>0.03202260772123011</v>
      </c>
    </row>
    <row r="45" spans="1:18" ht="22.5">
      <c r="A45" s="15"/>
      <c r="B45" s="16"/>
      <c r="C45" s="16"/>
      <c r="D45" s="16"/>
      <c r="E45" s="16"/>
      <c r="F45" s="17"/>
      <c r="G45" s="31" t="s">
        <v>40</v>
      </c>
      <c r="H45" s="32">
        <f>(270/8063)*J45</f>
        <v>53.04229195088677</v>
      </c>
      <c r="I45" s="32">
        <v>34</v>
      </c>
      <c r="J45" s="32">
        <v>1584</v>
      </c>
      <c r="K45" s="32">
        <f>(I45-H45)^2/H45</f>
        <v>6.836221992039032</v>
      </c>
      <c r="L45" s="33">
        <v>0.00893275634588564</v>
      </c>
      <c r="M45" s="31" t="s">
        <v>41</v>
      </c>
      <c r="N45" s="32">
        <f t="shared" si="0"/>
        <v>8.10368349249659</v>
      </c>
      <c r="O45" s="32">
        <v>2</v>
      </c>
      <c r="P45" s="32">
        <v>242</v>
      </c>
      <c r="Q45" s="32">
        <f t="shared" si="1"/>
        <v>4.597286186099283</v>
      </c>
      <c r="R45" s="33">
        <v>0.03202260772123011</v>
      </c>
    </row>
    <row r="46" spans="1:18" ht="22.5">
      <c r="A46" s="15"/>
      <c r="B46" s="16"/>
      <c r="C46" s="16"/>
      <c r="D46" s="16"/>
      <c r="E46" s="16"/>
      <c r="F46" s="17"/>
      <c r="G46" s="15"/>
      <c r="H46" s="16"/>
      <c r="I46" s="16"/>
      <c r="J46" s="16"/>
      <c r="K46" s="16"/>
      <c r="L46" s="17"/>
      <c r="M46" s="31" t="s">
        <v>38</v>
      </c>
      <c r="N46" s="32">
        <f t="shared" si="0"/>
        <v>49.861093885650504</v>
      </c>
      <c r="O46" s="32">
        <v>30</v>
      </c>
      <c r="P46" s="32">
        <v>1489</v>
      </c>
      <c r="Q46" s="32">
        <f t="shared" si="1"/>
        <v>7.911239397179494</v>
      </c>
      <c r="R46" s="33">
        <v>0.004912859935773173</v>
      </c>
    </row>
    <row r="47" spans="1:18" ht="22.5">
      <c r="A47" s="15"/>
      <c r="B47" s="16"/>
      <c r="C47" s="16"/>
      <c r="D47" s="16"/>
      <c r="E47" s="16"/>
      <c r="F47" s="17"/>
      <c r="G47" s="15"/>
      <c r="H47" s="16"/>
      <c r="I47" s="16"/>
      <c r="J47" s="16"/>
      <c r="K47" s="16"/>
      <c r="L47" s="17"/>
      <c r="M47" s="15" t="s">
        <v>34</v>
      </c>
      <c r="N47" s="16">
        <f t="shared" si="0"/>
        <v>10.380751581297284</v>
      </c>
      <c r="O47" s="16">
        <v>8</v>
      </c>
      <c r="P47" s="16">
        <v>310</v>
      </c>
      <c r="Q47" s="16">
        <f t="shared" si="1"/>
        <v>0.5460084510702828</v>
      </c>
      <c r="R47" s="17">
        <v>0.4599532411256153</v>
      </c>
    </row>
    <row r="48" spans="1:18" ht="22.5">
      <c r="A48" s="15"/>
      <c r="B48" s="16"/>
      <c r="C48" s="16"/>
      <c r="D48" s="16"/>
      <c r="E48" s="16"/>
      <c r="F48" s="17"/>
      <c r="G48" s="15"/>
      <c r="H48" s="16"/>
      <c r="I48" s="16"/>
      <c r="J48" s="16"/>
      <c r="K48" s="16"/>
      <c r="L48" s="17"/>
      <c r="M48" s="15" t="s">
        <v>43</v>
      </c>
      <c r="N48" s="16">
        <f t="shared" si="0"/>
        <v>4.051841746248295</v>
      </c>
      <c r="O48" s="16">
        <v>3</v>
      </c>
      <c r="P48" s="16">
        <v>121</v>
      </c>
      <c r="Q48" s="16">
        <f t="shared" si="1"/>
        <v>0.27305386746041593</v>
      </c>
      <c r="R48" s="17">
        <v>0.6012905303999803</v>
      </c>
    </row>
    <row r="49" spans="1:18" ht="22.5">
      <c r="A49" s="15"/>
      <c r="B49" s="16"/>
      <c r="C49" s="16"/>
      <c r="D49" s="16"/>
      <c r="E49" s="16"/>
      <c r="F49" s="17"/>
      <c r="G49" s="15"/>
      <c r="H49" s="16"/>
      <c r="I49" s="16"/>
      <c r="J49" s="16"/>
      <c r="K49" s="16"/>
      <c r="L49" s="17"/>
      <c r="M49" s="15" t="s">
        <v>42</v>
      </c>
      <c r="N49" s="16">
        <f t="shared" si="0"/>
        <v>1.8417462482946794</v>
      </c>
      <c r="O49" s="16">
        <v>4</v>
      </c>
      <c r="P49" s="16">
        <v>55</v>
      </c>
      <c r="Q49" s="16">
        <f t="shared" si="1"/>
        <v>2.5291536557020864</v>
      </c>
      <c r="R49" s="17">
        <v>0.11176014603148232</v>
      </c>
    </row>
    <row r="50" spans="1:18" ht="22.5">
      <c r="A50" s="15"/>
      <c r="B50" s="16"/>
      <c r="C50" s="16"/>
      <c r="D50" s="16"/>
      <c r="E50" s="16"/>
      <c r="F50" s="17"/>
      <c r="G50" s="15" t="s">
        <v>45</v>
      </c>
      <c r="H50" s="16">
        <f>(270/8063)*J50</f>
        <v>3.4490884286245813</v>
      </c>
      <c r="I50" s="16">
        <v>7</v>
      </c>
      <c r="J50" s="16">
        <v>103</v>
      </c>
      <c r="K50" s="16">
        <f>(I50-H50)^2/H50</f>
        <v>3.6557407119758945</v>
      </c>
      <c r="L50" s="17">
        <v>0.055876304338908445</v>
      </c>
      <c r="M50" s="15" t="s">
        <v>42</v>
      </c>
      <c r="N50" s="16">
        <f t="shared" si="0"/>
        <v>1.8417462482946794</v>
      </c>
      <c r="O50" s="16">
        <v>4</v>
      </c>
      <c r="P50" s="16">
        <v>55</v>
      </c>
      <c r="Q50" s="16">
        <f t="shared" si="1"/>
        <v>2.5291536557020864</v>
      </c>
      <c r="R50" s="17">
        <v>0.11176014603148232</v>
      </c>
    </row>
    <row r="51" spans="1:18" ht="13.5" thickBot="1">
      <c r="A51" s="19"/>
      <c r="B51" s="20"/>
      <c r="C51" s="20"/>
      <c r="D51" s="20"/>
      <c r="E51" s="20"/>
      <c r="F51" s="21"/>
      <c r="G51" s="19"/>
      <c r="H51" s="20"/>
      <c r="I51" s="20"/>
      <c r="J51" s="20"/>
      <c r="K51" s="20"/>
      <c r="L51" s="21"/>
      <c r="M51" s="19" t="s">
        <v>46</v>
      </c>
      <c r="N51" s="20">
        <f t="shared" si="0"/>
        <v>1.0380751581297285</v>
      </c>
      <c r="O51" s="20">
        <v>2</v>
      </c>
      <c r="P51" s="20">
        <v>31</v>
      </c>
      <c r="Q51" s="20">
        <f t="shared" si="1"/>
        <v>0.8913607017378523</v>
      </c>
      <c r="R51" s="21">
        <v>0.34510883680421034</v>
      </c>
    </row>
    <row r="52" spans="1:18" ht="12.75">
      <c r="A52" s="11" t="s">
        <v>160</v>
      </c>
      <c r="B52" s="12">
        <f>(270/8063)*D52</f>
        <v>250.04216792757038</v>
      </c>
      <c r="C52" s="12">
        <v>259</v>
      </c>
      <c r="D52" s="12">
        <v>7467</v>
      </c>
      <c r="E52" s="12">
        <f>(C52-B52)^2/B52</f>
        <v>0.3209168921503381</v>
      </c>
      <c r="F52" s="13">
        <v>0.5710571468089638</v>
      </c>
      <c r="G52" s="11" t="s">
        <v>72</v>
      </c>
      <c r="H52" s="12">
        <f>(270/8063)*J52</f>
        <v>185.04526851047999</v>
      </c>
      <c r="I52" s="12">
        <v>211</v>
      </c>
      <c r="J52" s="12">
        <v>5526</v>
      </c>
      <c r="K52" s="12">
        <f>(I52-H52)^2/H52</f>
        <v>3.640450210457178</v>
      </c>
      <c r="L52" s="13">
        <v>0.0563916833460576</v>
      </c>
      <c r="M52" s="11" t="s">
        <v>37</v>
      </c>
      <c r="N52" s="12">
        <f t="shared" si="0"/>
        <v>39.982636735706315</v>
      </c>
      <c r="O52" s="12">
        <v>29</v>
      </c>
      <c r="P52" s="12">
        <v>1194</v>
      </c>
      <c r="Q52" s="12">
        <f t="shared" si="1"/>
        <v>3.0167672648954698</v>
      </c>
      <c r="R52" s="13">
        <v>0.08240758533805825</v>
      </c>
    </row>
    <row r="53" spans="1:18" ht="12.75">
      <c r="A53" s="15"/>
      <c r="B53" s="16"/>
      <c r="C53" s="16"/>
      <c r="D53" s="16"/>
      <c r="E53" s="16"/>
      <c r="F53" s="17"/>
      <c r="G53" s="15"/>
      <c r="H53" s="16"/>
      <c r="I53" s="16"/>
      <c r="J53" s="16"/>
      <c r="K53" s="16"/>
      <c r="L53" s="17"/>
      <c r="M53" s="15" t="s">
        <v>76</v>
      </c>
      <c r="N53" s="16">
        <f t="shared" si="0"/>
        <v>33.017487287610074</v>
      </c>
      <c r="O53" s="16">
        <v>29</v>
      </c>
      <c r="P53" s="16">
        <v>986</v>
      </c>
      <c r="Q53" s="16">
        <f t="shared" si="1"/>
        <v>0.4888380501373044</v>
      </c>
      <c r="R53" s="17">
        <v>0.48444608202619854</v>
      </c>
    </row>
    <row r="54" spans="1:18" ht="12.75">
      <c r="A54" s="15"/>
      <c r="B54" s="16"/>
      <c r="C54" s="16"/>
      <c r="D54" s="16"/>
      <c r="E54" s="16"/>
      <c r="F54" s="17"/>
      <c r="G54" s="15"/>
      <c r="H54" s="16"/>
      <c r="I54" s="16"/>
      <c r="J54" s="16"/>
      <c r="K54" s="16"/>
      <c r="L54" s="17"/>
      <c r="M54" s="15" t="s">
        <v>73</v>
      </c>
      <c r="N54" s="16">
        <f t="shared" si="0"/>
        <v>114.32221257596429</v>
      </c>
      <c r="O54" s="16">
        <v>120</v>
      </c>
      <c r="P54" s="16">
        <v>3414</v>
      </c>
      <c r="Q54" s="16">
        <f t="shared" si="1"/>
        <v>0.28198605770612806</v>
      </c>
      <c r="R54" s="17">
        <v>0.5954024289844437</v>
      </c>
    </row>
    <row r="55" spans="1:18" ht="12.75">
      <c r="A55" s="15"/>
      <c r="B55" s="16"/>
      <c r="C55" s="16"/>
      <c r="D55" s="16"/>
      <c r="E55" s="16"/>
      <c r="F55" s="17"/>
      <c r="G55" s="15"/>
      <c r="H55" s="16"/>
      <c r="I55" s="16"/>
      <c r="J55" s="16"/>
      <c r="K55" s="16"/>
      <c r="L55" s="17"/>
      <c r="M55" s="15" t="s">
        <v>74</v>
      </c>
      <c r="N55" s="16">
        <f t="shared" si="0"/>
        <v>167.09661416346273</v>
      </c>
      <c r="O55" s="16">
        <v>184</v>
      </c>
      <c r="P55" s="16">
        <v>4990</v>
      </c>
      <c r="Q55" s="16">
        <f t="shared" si="1"/>
        <v>1.7099356211930061</v>
      </c>
      <c r="R55" s="17">
        <v>0.19099372355839817</v>
      </c>
    </row>
    <row r="56" spans="1:18" ht="12.75">
      <c r="A56" s="15"/>
      <c r="B56" s="16"/>
      <c r="C56" s="16"/>
      <c r="D56" s="16"/>
      <c r="E56" s="16"/>
      <c r="F56" s="17"/>
      <c r="G56" s="15"/>
      <c r="H56" s="16"/>
      <c r="I56" s="16"/>
      <c r="J56" s="16"/>
      <c r="K56" s="16"/>
      <c r="L56" s="17"/>
      <c r="M56" s="38" t="s">
        <v>75</v>
      </c>
      <c r="N56" s="35">
        <f t="shared" si="0"/>
        <v>11.787175989085949</v>
      </c>
      <c r="O56" s="35">
        <v>20</v>
      </c>
      <c r="P56" s="35">
        <v>352</v>
      </c>
      <c r="Q56" s="35">
        <f t="shared" si="1"/>
        <v>5.722361174271132</v>
      </c>
      <c r="R56" s="36">
        <v>0.016750190295029443</v>
      </c>
    </row>
    <row r="57" spans="1:18" ht="12.75">
      <c r="A57" s="15"/>
      <c r="B57" s="16"/>
      <c r="C57" s="16"/>
      <c r="D57" s="16"/>
      <c r="E57" s="16"/>
      <c r="F57" s="17"/>
      <c r="G57" s="15"/>
      <c r="H57" s="16"/>
      <c r="I57" s="16"/>
      <c r="J57" s="16"/>
      <c r="K57" s="16"/>
      <c r="L57" s="17"/>
      <c r="M57" s="15" t="s">
        <v>49</v>
      </c>
      <c r="N57" s="16">
        <f t="shared" si="0"/>
        <v>171.28240109140518</v>
      </c>
      <c r="O57" s="16">
        <v>195</v>
      </c>
      <c r="P57" s="16">
        <v>5115</v>
      </c>
      <c r="Q57" s="16">
        <f t="shared" si="1"/>
        <v>3.284193206100527</v>
      </c>
      <c r="R57" s="17">
        <v>0.06994999925525613</v>
      </c>
    </row>
    <row r="58" spans="1:18" ht="22.5">
      <c r="A58" s="15"/>
      <c r="B58" s="16"/>
      <c r="C58" s="16"/>
      <c r="D58" s="16"/>
      <c r="E58" s="16"/>
      <c r="F58" s="17"/>
      <c r="G58" s="15"/>
      <c r="H58" s="16"/>
      <c r="I58" s="16"/>
      <c r="J58" s="16"/>
      <c r="K58" s="16"/>
      <c r="L58" s="17"/>
      <c r="M58" s="38" t="s">
        <v>77</v>
      </c>
      <c r="N58" s="35">
        <f t="shared" si="0"/>
        <v>13.695894828227708</v>
      </c>
      <c r="O58" s="35">
        <v>37</v>
      </c>
      <c r="P58" s="35">
        <v>409</v>
      </c>
      <c r="Q58" s="35">
        <f t="shared" si="1"/>
        <v>39.65285398787635</v>
      </c>
      <c r="R58" s="36">
        <v>3.033611140068615E-10</v>
      </c>
    </row>
    <row r="59" spans="1:18" ht="12.75">
      <c r="A59" s="15"/>
      <c r="B59" s="16"/>
      <c r="C59" s="16"/>
      <c r="D59" s="16"/>
      <c r="E59" s="16"/>
      <c r="F59" s="17"/>
      <c r="G59" s="15"/>
      <c r="H59" s="16"/>
      <c r="I59" s="16"/>
      <c r="J59" s="16"/>
      <c r="K59" s="16"/>
      <c r="L59" s="17"/>
      <c r="M59" s="15" t="s">
        <v>78</v>
      </c>
      <c r="N59" s="16">
        <f t="shared" si="0"/>
        <v>2.2770680888006947</v>
      </c>
      <c r="O59" s="16">
        <v>3</v>
      </c>
      <c r="P59" s="16">
        <v>68</v>
      </c>
      <c r="Q59" s="16">
        <f t="shared" si="1"/>
        <v>0.2295190691928513</v>
      </c>
      <c r="R59" s="17">
        <v>0.6318806610598834</v>
      </c>
    </row>
    <row r="60" spans="1:18" ht="22.5">
      <c r="A60" s="15"/>
      <c r="B60" s="16"/>
      <c r="C60" s="16"/>
      <c r="D60" s="16"/>
      <c r="E60" s="16"/>
      <c r="F60" s="17"/>
      <c r="G60" s="31" t="s">
        <v>35</v>
      </c>
      <c r="H60" s="32">
        <f>(270/8063)*J60</f>
        <v>51.43494977055687</v>
      </c>
      <c r="I60" s="32">
        <v>32</v>
      </c>
      <c r="J60" s="32">
        <v>1536</v>
      </c>
      <c r="K60" s="32">
        <f>(I60-H60)^2/H60</f>
        <v>7.343591745865509</v>
      </c>
      <c r="L60" s="33">
        <v>0.006730223350841946</v>
      </c>
      <c r="M60" s="31" t="s">
        <v>39</v>
      </c>
      <c r="N60" s="32">
        <f t="shared" si="0"/>
        <v>7.433957584025797</v>
      </c>
      <c r="O60" s="32">
        <v>2</v>
      </c>
      <c r="P60" s="32">
        <v>222</v>
      </c>
      <c r="Q60" s="32">
        <f t="shared" si="1"/>
        <v>3.9720289887638685</v>
      </c>
      <c r="R60" s="33">
        <v>0.04626199681947629</v>
      </c>
    </row>
    <row r="61" spans="1:18" ht="22.5">
      <c r="A61" s="15"/>
      <c r="B61" s="16"/>
      <c r="C61" s="16"/>
      <c r="D61" s="16"/>
      <c r="E61" s="16"/>
      <c r="F61" s="17"/>
      <c r="G61" s="15"/>
      <c r="H61" s="16"/>
      <c r="I61" s="16"/>
      <c r="J61" s="16"/>
      <c r="K61" s="16"/>
      <c r="L61" s="17"/>
      <c r="M61" s="31" t="s">
        <v>38</v>
      </c>
      <c r="N61" s="32">
        <f t="shared" si="0"/>
        <v>49.861093885650504</v>
      </c>
      <c r="O61" s="32">
        <v>30</v>
      </c>
      <c r="P61" s="32">
        <v>1489</v>
      </c>
      <c r="Q61" s="32">
        <f t="shared" si="1"/>
        <v>7.911239397179494</v>
      </c>
      <c r="R61" s="33">
        <v>0.004912859935773173</v>
      </c>
    </row>
    <row r="62" spans="1:18" ht="22.5">
      <c r="A62" s="15"/>
      <c r="B62" s="16"/>
      <c r="C62" s="16"/>
      <c r="D62" s="16"/>
      <c r="E62" s="16"/>
      <c r="F62" s="17"/>
      <c r="G62" s="15"/>
      <c r="H62" s="16"/>
      <c r="I62" s="16"/>
      <c r="J62" s="16"/>
      <c r="K62" s="16"/>
      <c r="L62" s="17"/>
      <c r="M62" s="15" t="s">
        <v>33</v>
      </c>
      <c r="N62" s="16">
        <f t="shared" si="0"/>
        <v>8.84038199181446</v>
      </c>
      <c r="O62" s="16">
        <v>5</v>
      </c>
      <c r="P62" s="16">
        <v>264</v>
      </c>
      <c r="Q62" s="16">
        <f t="shared" si="1"/>
        <v>1.668314090579893</v>
      </c>
      <c r="R62" s="17">
        <v>0.1964845003021375</v>
      </c>
    </row>
    <row r="63" spans="1:18" ht="12.75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37</v>
      </c>
      <c r="N63" s="16">
        <f t="shared" si="0"/>
        <v>39.982636735706315</v>
      </c>
      <c r="O63" s="16">
        <v>29</v>
      </c>
      <c r="P63" s="16">
        <v>1194</v>
      </c>
      <c r="Q63" s="16">
        <f t="shared" si="1"/>
        <v>3.0167672648954698</v>
      </c>
      <c r="R63" s="17">
        <v>0.08240758533805825</v>
      </c>
    </row>
    <row r="64" spans="1:18" ht="22.5">
      <c r="A64" s="15"/>
      <c r="B64" s="16"/>
      <c r="C64" s="16"/>
      <c r="D64" s="16"/>
      <c r="E64" s="16"/>
      <c r="F64" s="17"/>
      <c r="G64" s="15"/>
      <c r="H64" s="16"/>
      <c r="I64" s="16"/>
      <c r="J64" s="16"/>
      <c r="K64" s="16"/>
      <c r="L64" s="17"/>
      <c r="M64" s="15" t="s">
        <v>36</v>
      </c>
      <c r="N64" s="16">
        <f t="shared" si="0"/>
        <v>0.7701847947414114</v>
      </c>
      <c r="O64" s="16">
        <v>2</v>
      </c>
      <c r="P64" s="16">
        <v>23</v>
      </c>
      <c r="Q64" s="16">
        <f t="shared" si="1"/>
        <v>1.9637435709088833</v>
      </c>
      <c r="R64" s="17">
        <v>0.16111351554771236</v>
      </c>
    </row>
    <row r="65" spans="1:18" ht="12.75">
      <c r="A65" s="15"/>
      <c r="B65" s="16"/>
      <c r="C65" s="16"/>
      <c r="D65" s="16"/>
      <c r="E65" s="16"/>
      <c r="F65" s="17"/>
      <c r="G65" s="15" t="s">
        <v>79</v>
      </c>
      <c r="H65" s="16">
        <f>(270/8063)*J65</f>
        <v>12.055066352474265</v>
      </c>
      <c r="I65" s="16">
        <v>9</v>
      </c>
      <c r="J65" s="16">
        <v>360</v>
      </c>
      <c r="K65" s="16">
        <f>(I65-H65)^2/H65</f>
        <v>0.7742330191409317</v>
      </c>
      <c r="L65" s="17">
        <v>0.37891071121657816</v>
      </c>
      <c r="M65" s="15" t="s">
        <v>53</v>
      </c>
      <c r="N65" s="16">
        <f t="shared" si="0"/>
        <v>10.380751581297284</v>
      </c>
      <c r="O65" s="16">
        <v>9</v>
      </c>
      <c r="P65" s="16">
        <v>310</v>
      </c>
      <c r="Q65" s="16">
        <f t="shared" si="1"/>
        <v>0.18365480710373558</v>
      </c>
      <c r="R65" s="17">
        <v>0.6682509901042832</v>
      </c>
    </row>
    <row r="66" spans="1:18" ht="12.75">
      <c r="A66" s="15"/>
      <c r="B66" s="16"/>
      <c r="C66" s="16"/>
      <c r="D66" s="16"/>
      <c r="E66" s="16"/>
      <c r="F66" s="17"/>
      <c r="G66" s="15"/>
      <c r="H66" s="16"/>
      <c r="I66" s="16"/>
      <c r="J66" s="16"/>
      <c r="K66" s="16"/>
      <c r="L66" s="17"/>
      <c r="M66" s="15" t="s">
        <v>80</v>
      </c>
      <c r="N66" s="16">
        <f t="shared" si="0"/>
        <v>2.8463351110008683</v>
      </c>
      <c r="O66" s="16">
        <v>5</v>
      </c>
      <c r="P66" s="16">
        <v>85</v>
      </c>
      <c r="Q66" s="16">
        <f t="shared" si="1"/>
        <v>1.6295595118723274</v>
      </c>
      <c r="R66" s="17">
        <v>0.2017639850533427</v>
      </c>
    </row>
    <row r="67" spans="1:18" ht="12.75">
      <c r="A67" s="15"/>
      <c r="B67" s="16"/>
      <c r="C67" s="16"/>
      <c r="D67" s="16"/>
      <c r="E67" s="16"/>
      <c r="F67" s="17"/>
      <c r="G67" s="15" t="s">
        <v>81</v>
      </c>
      <c r="H67" s="16">
        <f>(270/8063)*J67</f>
        <v>78.22398610938856</v>
      </c>
      <c r="I67" s="16">
        <v>86</v>
      </c>
      <c r="J67" s="16">
        <v>2336</v>
      </c>
      <c r="K67" s="16">
        <f>(I67-H67)^2/H67</f>
        <v>0.7729904219202755</v>
      </c>
      <c r="L67" s="17">
        <v>0.37929352825185236</v>
      </c>
      <c r="M67" s="15" t="s">
        <v>82</v>
      </c>
      <c r="N67" s="16">
        <f t="shared" si="0"/>
        <v>11.753689693662409</v>
      </c>
      <c r="O67" s="16">
        <v>16</v>
      </c>
      <c r="P67" s="16">
        <v>351</v>
      </c>
      <c r="Q67" s="16">
        <f t="shared" si="1"/>
        <v>1.534084333316307</v>
      </c>
      <c r="R67" s="17">
        <v>0.21550049269509441</v>
      </c>
    </row>
    <row r="68" spans="1:18" ht="12.75">
      <c r="A68" s="15"/>
      <c r="B68" s="16"/>
      <c r="C68" s="16"/>
      <c r="D68" s="16"/>
      <c r="E68" s="16"/>
      <c r="F68" s="17"/>
      <c r="G68" s="15"/>
      <c r="H68" s="16"/>
      <c r="I68" s="16"/>
      <c r="J68" s="16"/>
      <c r="K68" s="16"/>
      <c r="L68" s="17"/>
      <c r="M68" s="15" t="s">
        <v>84</v>
      </c>
      <c r="N68" s="16">
        <f t="shared" si="0"/>
        <v>75.64554136177601</v>
      </c>
      <c r="O68" s="16">
        <v>81</v>
      </c>
      <c r="P68" s="16">
        <v>2259</v>
      </c>
      <c r="Q68" s="16">
        <f t="shared" si="1"/>
        <v>0.3790074972341816</v>
      </c>
      <c r="R68" s="17">
        <v>0.5381348863117306</v>
      </c>
    </row>
    <row r="69" spans="1:18" ht="12.75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85</v>
      </c>
      <c r="N69" s="16">
        <f aca="true" t="shared" si="2" ref="N69:N132">(270/8063)*P69</f>
        <v>20.66104427632395</v>
      </c>
      <c r="O69" s="16">
        <v>15</v>
      </c>
      <c r="P69" s="16">
        <v>617</v>
      </c>
      <c r="Q69" s="16">
        <f aca="true" t="shared" si="3" ref="Q69:Q132">(O69-N69)^2/N69</f>
        <v>1.5511037036605237</v>
      </c>
      <c r="R69" s="17">
        <v>0.21297257822355753</v>
      </c>
    </row>
    <row r="70" spans="1:18" ht="12.75">
      <c r="A70" s="15"/>
      <c r="B70" s="16"/>
      <c r="C70" s="16"/>
      <c r="D70" s="16"/>
      <c r="E70" s="16"/>
      <c r="F70" s="17"/>
      <c r="G70" s="15"/>
      <c r="H70" s="16"/>
      <c r="I70" s="16"/>
      <c r="J70" s="16"/>
      <c r="K70" s="16"/>
      <c r="L70" s="17"/>
      <c r="M70" s="15" t="s">
        <v>83</v>
      </c>
      <c r="N70" s="16">
        <f t="shared" si="2"/>
        <v>23.17251643308942</v>
      </c>
      <c r="O70" s="16">
        <v>18</v>
      </c>
      <c r="P70" s="16">
        <v>692</v>
      </c>
      <c r="Q70" s="16">
        <f t="shared" si="3"/>
        <v>1.1545973579449118</v>
      </c>
      <c r="R70" s="17">
        <v>0.28258882545570807</v>
      </c>
    </row>
    <row r="71" spans="1:18" ht="12.75">
      <c r="A71" s="15"/>
      <c r="B71" s="16"/>
      <c r="C71" s="16"/>
      <c r="D71" s="16"/>
      <c r="E71" s="16"/>
      <c r="F71" s="17"/>
      <c r="G71" s="15"/>
      <c r="H71" s="16"/>
      <c r="I71" s="16"/>
      <c r="J71" s="16"/>
      <c r="K71" s="16"/>
      <c r="L71" s="17"/>
      <c r="M71" s="15" t="s">
        <v>188</v>
      </c>
      <c r="N71" s="16">
        <f t="shared" si="2"/>
        <v>1.2389929306709662</v>
      </c>
      <c r="O71" s="16">
        <v>2</v>
      </c>
      <c r="P71" s="16">
        <v>37</v>
      </c>
      <c r="Q71" s="16">
        <f t="shared" si="3"/>
        <v>0.4674213590993946</v>
      </c>
      <c r="R71" s="17">
        <v>0.4941758619779786</v>
      </c>
    </row>
    <row r="72" spans="1:18" ht="12.75">
      <c r="A72" s="15"/>
      <c r="B72" s="16"/>
      <c r="C72" s="16"/>
      <c r="D72" s="16"/>
      <c r="E72" s="16"/>
      <c r="F72" s="17"/>
      <c r="G72" s="15"/>
      <c r="H72" s="16"/>
      <c r="I72" s="16"/>
      <c r="J72" s="16"/>
      <c r="K72" s="16"/>
      <c r="L72" s="17"/>
      <c r="M72" s="15" t="s">
        <v>86</v>
      </c>
      <c r="N72" s="16">
        <f t="shared" si="2"/>
        <v>3.7504650874364382</v>
      </c>
      <c r="O72" s="16">
        <v>3</v>
      </c>
      <c r="P72" s="16">
        <v>112</v>
      </c>
      <c r="Q72" s="16">
        <f t="shared" si="3"/>
        <v>0.15016746838881906</v>
      </c>
      <c r="R72" s="17">
        <v>0.6983753712511543</v>
      </c>
    </row>
    <row r="73" spans="1:18" ht="12.75">
      <c r="A73" s="15"/>
      <c r="B73" s="16"/>
      <c r="C73" s="16"/>
      <c r="D73" s="16"/>
      <c r="E73" s="16"/>
      <c r="F73" s="17"/>
      <c r="G73" s="15"/>
      <c r="H73" s="16"/>
      <c r="I73" s="16"/>
      <c r="J73" s="16"/>
      <c r="K73" s="16"/>
      <c r="L73" s="17"/>
      <c r="M73" s="15" t="s">
        <v>87</v>
      </c>
      <c r="N73" s="16">
        <f t="shared" si="2"/>
        <v>0.8706436810120303</v>
      </c>
      <c r="O73" s="16">
        <v>2</v>
      </c>
      <c r="P73" s="16">
        <v>26</v>
      </c>
      <c r="Q73" s="16">
        <f t="shared" si="3"/>
        <v>1.4649456753140249</v>
      </c>
      <c r="R73" s="17">
        <v>0.22614484857211237</v>
      </c>
    </row>
    <row r="74" spans="1:18" ht="22.5">
      <c r="A74" s="15"/>
      <c r="B74" s="16"/>
      <c r="C74" s="16"/>
      <c r="D74" s="16"/>
      <c r="E74" s="16"/>
      <c r="F74" s="17"/>
      <c r="G74" s="15" t="s">
        <v>48</v>
      </c>
      <c r="H74" s="16">
        <f>(270/8063)*J74</f>
        <v>228.3430484931167</v>
      </c>
      <c r="I74" s="16">
        <v>241</v>
      </c>
      <c r="J74" s="16">
        <v>6819</v>
      </c>
      <c r="K74" s="16">
        <f>(I74-H74)^2/H74</f>
        <v>0.7015690755850823</v>
      </c>
      <c r="L74" s="17">
        <v>0.402256963740001</v>
      </c>
      <c r="M74" s="15" t="s">
        <v>49</v>
      </c>
      <c r="N74" s="16">
        <f t="shared" si="2"/>
        <v>171.28240109140518</v>
      </c>
      <c r="O74" s="16">
        <v>195</v>
      </c>
      <c r="P74" s="16">
        <v>5115</v>
      </c>
      <c r="Q74" s="16">
        <f t="shared" si="3"/>
        <v>3.284193206100527</v>
      </c>
      <c r="R74" s="17">
        <v>0.06994999925525613</v>
      </c>
    </row>
    <row r="75" spans="1:18" ht="22.5">
      <c r="A75" s="15"/>
      <c r="B75" s="16"/>
      <c r="C75" s="16"/>
      <c r="D75" s="16"/>
      <c r="E75" s="16"/>
      <c r="F75" s="17"/>
      <c r="G75" s="15"/>
      <c r="H75" s="16"/>
      <c r="I75" s="16"/>
      <c r="J75" s="16"/>
      <c r="K75" s="16"/>
      <c r="L75" s="17"/>
      <c r="M75" s="15" t="s">
        <v>50</v>
      </c>
      <c r="N75" s="16">
        <f t="shared" si="2"/>
        <v>53.71201785935756</v>
      </c>
      <c r="O75" s="16">
        <v>46</v>
      </c>
      <c r="P75" s="16">
        <v>1604</v>
      </c>
      <c r="Q75" s="16">
        <f t="shared" si="3"/>
        <v>1.1072981770817671</v>
      </c>
      <c r="R75" s="17">
        <v>0.29267001984256436</v>
      </c>
    </row>
    <row r="76" spans="1:18" ht="12.75">
      <c r="A76" s="15"/>
      <c r="B76" s="16"/>
      <c r="C76" s="16"/>
      <c r="D76" s="16"/>
      <c r="E76" s="16"/>
      <c r="F76" s="17"/>
      <c r="G76" s="15"/>
      <c r="H76" s="16"/>
      <c r="I76" s="16"/>
      <c r="J76" s="16"/>
      <c r="K76" s="16"/>
      <c r="L76" s="17"/>
      <c r="M76" s="15" t="s">
        <v>51</v>
      </c>
      <c r="N76" s="16">
        <f t="shared" si="2"/>
        <v>65.36524866674935</v>
      </c>
      <c r="O76" s="16">
        <v>66</v>
      </c>
      <c r="P76" s="16">
        <v>1952</v>
      </c>
      <c r="Q76" s="16">
        <f t="shared" si="3"/>
        <v>0.0061639672957969046</v>
      </c>
      <c r="R76" s="17">
        <v>0.9374216317685481</v>
      </c>
    </row>
    <row r="77" spans="1:18" ht="22.5">
      <c r="A77" s="15"/>
      <c r="B77" s="16"/>
      <c r="C77" s="16"/>
      <c r="D77" s="16"/>
      <c r="E77" s="16"/>
      <c r="F77" s="17"/>
      <c r="G77" s="15"/>
      <c r="H77" s="16"/>
      <c r="I77" s="16"/>
      <c r="J77" s="16"/>
      <c r="K77" s="16"/>
      <c r="L77" s="17"/>
      <c r="M77" s="31" t="s">
        <v>38</v>
      </c>
      <c r="N77" s="32">
        <f t="shared" si="2"/>
        <v>49.861093885650504</v>
      </c>
      <c r="O77" s="32">
        <v>30</v>
      </c>
      <c r="P77" s="32">
        <v>1489</v>
      </c>
      <c r="Q77" s="32">
        <f t="shared" si="3"/>
        <v>7.911239397179494</v>
      </c>
      <c r="R77" s="33">
        <v>0.004912859935773173</v>
      </c>
    </row>
    <row r="78" spans="1:18" ht="12.75">
      <c r="A78" s="15"/>
      <c r="B78" s="16"/>
      <c r="C78" s="16"/>
      <c r="D78" s="16"/>
      <c r="E78" s="16"/>
      <c r="F78" s="17"/>
      <c r="G78" s="15"/>
      <c r="H78" s="16"/>
      <c r="I78" s="16"/>
      <c r="J78" s="16"/>
      <c r="K78" s="16"/>
      <c r="L78" s="17"/>
      <c r="M78" s="15" t="s">
        <v>53</v>
      </c>
      <c r="N78" s="16">
        <f t="shared" si="2"/>
        <v>10.380751581297284</v>
      </c>
      <c r="O78" s="16">
        <v>9</v>
      </c>
      <c r="P78" s="16">
        <v>310</v>
      </c>
      <c r="Q78" s="16">
        <f t="shared" si="3"/>
        <v>0.18365480710373558</v>
      </c>
      <c r="R78" s="17">
        <v>0.6682509901042832</v>
      </c>
    </row>
    <row r="79" spans="1:18" ht="12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7"/>
      <c r="M79" s="15" t="s">
        <v>54</v>
      </c>
      <c r="N79" s="16">
        <f t="shared" si="2"/>
        <v>5.759642812848815</v>
      </c>
      <c r="O79" s="16">
        <v>5</v>
      </c>
      <c r="P79" s="16">
        <v>172</v>
      </c>
      <c r="Q79" s="16">
        <f t="shared" si="3"/>
        <v>0.10018975513994385</v>
      </c>
      <c r="R79" s="17">
        <v>0.7516020393724784</v>
      </c>
    </row>
    <row r="80" spans="1:18" ht="12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7"/>
      <c r="M80" s="15" t="s">
        <v>15</v>
      </c>
      <c r="N80" s="16">
        <f t="shared" si="2"/>
        <v>1.8417462482946794</v>
      </c>
      <c r="O80" s="16">
        <v>4</v>
      </c>
      <c r="P80" s="16">
        <v>55</v>
      </c>
      <c r="Q80" s="16">
        <f t="shared" si="3"/>
        <v>2.5291536557020864</v>
      </c>
      <c r="R80" s="17">
        <v>0.11176014603148232</v>
      </c>
    </row>
    <row r="81" spans="1:18" ht="12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7"/>
      <c r="M81" s="15" t="s">
        <v>52</v>
      </c>
      <c r="N81" s="16">
        <f t="shared" si="2"/>
        <v>11.753689693662409</v>
      </c>
      <c r="O81" s="16">
        <v>16</v>
      </c>
      <c r="P81" s="16">
        <v>351</v>
      </c>
      <c r="Q81" s="16">
        <f t="shared" si="3"/>
        <v>1.534084333316307</v>
      </c>
      <c r="R81" s="17">
        <v>0.21550049269509441</v>
      </c>
    </row>
    <row r="82" spans="1:18" ht="12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7"/>
      <c r="M82" s="15" t="s">
        <v>55</v>
      </c>
      <c r="N82" s="16">
        <f t="shared" si="2"/>
        <v>4.654595063872008</v>
      </c>
      <c r="O82" s="16">
        <v>2</v>
      </c>
      <c r="P82" s="16">
        <v>139</v>
      </c>
      <c r="Q82" s="16">
        <f t="shared" si="3"/>
        <v>1.5139609045328124</v>
      </c>
      <c r="R82" s="17">
        <v>0.2185356808534189</v>
      </c>
    </row>
    <row r="83" spans="1:18" ht="12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7"/>
      <c r="M83" s="15" t="s">
        <v>56</v>
      </c>
      <c r="N83" s="16">
        <f t="shared" si="2"/>
        <v>17.01103807515813</v>
      </c>
      <c r="O83" s="16">
        <v>10</v>
      </c>
      <c r="P83" s="16">
        <v>508</v>
      </c>
      <c r="Q83" s="16">
        <f t="shared" si="3"/>
        <v>2.8895740914894215</v>
      </c>
      <c r="R83" s="17">
        <v>0.0891544914523903</v>
      </c>
    </row>
    <row r="84" spans="1:18" ht="12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7"/>
      <c r="M84" s="15" t="s">
        <v>57</v>
      </c>
      <c r="N84" s="16">
        <f t="shared" si="2"/>
        <v>10.74910083095622</v>
      </c>
      <c r="O84" s="16">
        <v>12</v>
      </c>
      <c r="P84" s="16">
        <v>321</v>
      </c>
      <c r="Q84" s="16">
        <f t="shared" si="3"/>
        <v>0.1455701975190443</v>
      </c>
      <c r="R84" s="17">
        <v>0.7028050981641126</v>
      </c>
    </row>
    <row r="85" spans="1:18" ht="22.5">
      <c r="A85" s="15"/>
      <c r="B85" s="16"/>
      <c r="C85" s="16"/>
      <c r="D85" s="16"/>
      <c r="E85" s="16"/>
      <c r="F85" s="17"/>
      <c r="G85" s="15"/>
      <c r="H85" s="16"/>
      <c r="I85" s="16"/>
      <c r="J85" s="16"/>
      <c r="K85" s="16"/>
      <c r="L85" s="17"/>
      <c r="M85" s="15" t="s">
        <v>58</v>
      </c>
      <c r="N85" s="16">
        <f t="shared" si="2"/>
        <v>1.339451816941585</v>
      </c>
      <c r="O85" s="16">
        <v>2</v>
      </c>
      <c r="P85" s="16">
        <v>40</v>
      </c>
      <c r="Q85" s="16">
        <f t="shared" si="3"/>
        <v>0.32574811323788133</v>
      </c>
      <c r="R85" s="17">
        <v>0.5681735448199335</v>
      </c>
    </row>
    <row r="86" spans="1:18" ht="12.75">
      <c r="A86" s="15"/>
      <c r="B86" s="16"/>
      <c r="C86" s="16"/>
      <c r="D86" s="16"/>
      <c r="E86" s="16"/>
      <c r="F86" s="17"/>
      <c r="G86" s="15"/>
      <c r="H86" s="16"/>
      <c r="I86" s="16"/>
      <c r="J86" s="16"/>
      <c r="K86" s="16"/>
      <c r="L86" s="17"/>
      <c r="M86" s="15" t="s">
        <v>59</v>
      </c>
      <c r="N86" s="16">
        <f t="shared" si="2"/>
        <v>2.7458762247302495</v>
      </c>
      <c r="O86" s="16">
        <v>3</v>
      </c>
      <c r="P86" s="16">
        <v>82</v>
      </c>
      <c r="Q86" s="16">
        <f t="shared" si="3"/>
        <v>0.023518501153013474</v>
      </c>
      <c r="R86" s="17">
        <v>0.8781164145121505</v>
      </c>
    </row>
    <row r="87" spans="1:18" ht="22.5">
      <c r="A87" s="15"/>
      <c r="B87" s="16"/>
      <c r="C87" s="16"/>
      <c r="D87" s="16"/>
      <c r="E87" s="16"/>
      <c r="F87" s="17"/>
      <c r="G87" s="15" t="s">
        <v>88</v>
      </c>
      <c r="H87" s="16">
        <f>(270/8063)*J87</f>
        <v>1.9087188391417587</v>
      </c>
      <c r="I87" s="16">
        <v>2</v>
      </c>
      <c r="J87" s="16">
        <v>57</v>
      </c>
      <c r="K87" s="16">
        <f>(I87-H87)^2/H87</f>
        <v>0.004365362858457805</v>
      </c>
      <c r="L87" s="17">
        <v>0.9473213836297966</v>
      </c>
      <c r="M87" s="15" t="s">
        <v>58</v>
      </c>
      <c r="N87" s="16">
        <f t="shared" si="2"/>
        <v>1.339451816941585</v>
      </c>
      <c r="O87" s="16">
        <v>2</v>
      </c>
      <c r="P87" s="16">
        <v>40</v>
      </c>
      <c r="Q87" s="16">
        <f t="shared" si="3"/>
        <v>0.32574811323788133</v>
      </c>
      <c r="R87" s="17">
        <v>0.5681735448199335</v>
      </c>
    </row>
    <row r="88" spans="1:18" ht="12.75">
      <c r="A88" s="15"/>
      <c r="B88" s="16"/>
      <c r="C88" s="16"/>
      <c r="D88" s="16"/>
      <c r="E88" s="16"/>
      <c r="F88" s="17"/>
      <c r="G88" s="15" t="s">
        <v>89</v>
      </c>
      <c r="H88" s="16">
        <f>(270/8063)*J88</f>
        <v>3.0807391789656458</v>
      </c>
      <c r="I88" s="16">
        <v>3</v>
      </c>
      <c r="J88" s="16">
        <v>92</v>
      </c>
      <c r="K88" s="16">
        <f>(I88-H88)^2/H88</f>
        <v>0.002115990559848451</v>
      </c>
      <c r="L88" s="17">
        <v>0.9633103278824744</v>
      </c>
      <c r="M88" s="15" t="s">
        <v>59</v>
      </c>
      <c r="N88" s="16">
        <f t="shared" si="2"/>
        <v>2.7458762247302495</v>
      </c>
      <c r="O88" s="16">
        <v>3</v>
      </c>
      <c r="P88" s="16">
        <v>82</v>
      </c>
      <c r="Q88" s="16">
        <f t="shared" si="3"/>
        <v>0.023518501153013474</v>
      </c>
      <c r="R88" s="17">
        <v>0.8781164145121505</v>
      </c>
    </row>
    <row r="89" spans="1:18" ht="12.75">
      <c r="A89" s="15"/>
      <c r="B89" s="16"/>
      <c r="C89" s="16"/>
      <c r="D89" s="16"/>
      <c r="E89" s="16"/>
      <c r="F89" s="17"/>
      <c r="G89" s="15"/>
      <c r="H89" s="16"/>
      <c r="I89" s="16"/>
      <c r="J89" s="16"/>
      <c r="K89" s="16"/>
      <c r="L89" s="17"/>
      <c r="M89" s="15" t="s">
        <v>90</v>
      </c>
      <c r="N89" s="16">
        <f t="shared" si="2"/>
        <v>1.3059655215180455</v>
      </c>
      <c r="O89" s="16">
        <v>2</v>
      </c>
      <c r="P89" s="16">
        <v>39</v>
      </c>
      <c r="Q89" s="16">
        <f t="shared" si="3"/>
        <v>0.36883351771937484</v>
      </c>
      <c r="R89" s="17">
        <v>0.5436407882868419</v>
      </c>
    </row>
    <row r="90" spans="1:18" ht="22.5">
      <c r="A90" s="15"/>
      <c r="B90" s="16"/>
      <c r="C90" s="16"/>
      <c r="D90" s="16"/>
      <c r="E90" s="16"/>
      <c r="F90" s="17"/>
      <c r="G90" s="15" t="s">
        <v>91</v>
      </c>
      <c r="H90" s="16">
        <f>(270/8063)*J90</f>
        <v>35.461986853528465</v>
      </c>
      <c r="I90" s="16">
        <v>33</v>
      </c>
      <c r="J90" s="16">
        <v>1059</v>
      </c>
      <c r="K90" s="16">
        <f>(I90-H90)^2/H90</f>
        <v>0.17092610439406009</v>
      </c>
      <c r="L90" s="17">
        <v>0.6792900579599</v>
      </c>
      <c r="M90" s="15" t="s">
        <v>92</v>
      </c>
      <c r="N90" s="16">
        <f t="shared" si="2"/>
        <v>25.0142626813841</v>
      </c>
      <c r="O90" s="16">
        <v>18</v>
      </c>
      <c r="P90" s="16">
        <v>747</v>
      </c>
      <c r="Q90" s="16">
        <f t="shared" si="3"/>
        <v>1.9668731231511682</v>
      </c>
      <c r="R90" s="17">
        <v>0.16078015382848188</v>
      </c>
    </row>
    <row r="91" spans="1:18" ht="12.75">
      <c r="A91" s="15"/>
      <c r="B91" s="16"/>
      <c r="C91" s="16"/>
      <c r="D91" s="16"/>
      <c r="E91" s="16"/>
      <c r="F91" s="17"/>
      <c r="G91" s="15"/>
      <c r="H91" s="16"/>
      <c r="I91" s="16"/>
      <c r="J91" s="16"/>
      <c r="K91" s="16"/>
      <c r="L91" s="17"/>
      <c r="M91" s="15" t="s">
        <v>94</v>
      </c>
      <c r="N91" s="16">
        <f t="shared" si="2"/>
        <v>4.185786927942453</v>
      </c>
      <c r="O91" s="16">
        <v>5</v>
      </c>
      <c r="P91" s="16">
        <v>125</v>
      </c>
      <c r="Q91" s="16">
        <f t="shared" si="3"/>
        <v>0.1583795205350459</v>
      </c>
      <c r="R91" s="17">
        <v>0.6906528553083973</v>
      </c>
    </row>
    <row r="92" spans="1:18" ht="12.75">
      <c r="A92" s="15"/>
      <c r="B92" s="16"/>
      <c r="C92" s="16"/>
      <c r="D92" s="16"/>
      <c r="E92" s="16"/>
      <c r="F92" s="17"/>
      <c r="G92" s="15"/>
      <c r="H92" s="16"/>
      <c r="I92" s="16"/>
      <c r="J92" s="16"/>
      <c r="K92" s="16"/>
      <c r="L92" s="17"/>
      <c r="M92" s="38" t="s">
        <v>93</v>
      </c>
      <c r="N92" s="35">
        <f t="shared" si="2"/>
        <v>3.5495473148952006</v>
      </c>
      <c r="O92" s="35">
        <v>9</v>
      </c>
      <c r="P92" s="35">
        <v>106</v>
      </c>
      <c r="Q92" s="35">
        <f t="shared" si="3"/>
        <v>8.369358635649917</v>
      </c>
      <c r="R92" s="36">
        <v>0.0038160027140706765</v>
      </c>
    </row>
    <row r="93" spans="1:18" ht="12.75">
      <c r="A93" s="15"/>
      <c r="B93" s="16"/>
      <c r="C93" s="16"/>
      <c r="D93" s="16"/>
      <c r="E93" s="16"/>
      <c r="F93" s="17"/>
      <c r="G93" s="15"/>
      <c r="H93" s="16"/>
      <c r="I93" s="16"/>
      <c r="J93" s="16"/>
      <c r="K93" s="16"/>
      <c r="L93" s="17"/>
      <c r="M93" s="15" t="s">
        <v>161</v>
      </c>
      <c r="N93" s="16">
        <f t="shared" si="2"/>
        <v>0.6027533176237133</v>
      </c>
      <c r="O93" s="16">
        <v>2</v>
      </c>
      <c r="P93" s="16">
        <v>18</v>
      </c>
      <c r="Q93" s="16">
        <f t="shared" si="3"/>
        <v>3.2389673093932596</v>
      </c>
      <c r="R93" s="17">
        <v>0.07190594859839294</v>
      </c>
    </row>
    <row r="94" spans="1:18" ht="12.75">
      <c r="A94" s="15"/>
      <c r="B94" s="16"/>
      <c r="C94" s="16"/>
      <c r="D94" s="16"/>
      <c r="E94" s="16"/>
      <c r="F94" s="17"/>
      <c r="G94" s="15"/>
      <c r="H94" s="16"/>
      <c r="I94" s="16"/>
      <c r="J94" s="16"/>
      <c r="K94" s="16"/>
      <c r="L94" s="17"/>
      <c r="M94" s="15" t="s">
        <v>162</v>
      </c>
      <c r="N94" s="16">
        <f t="shared" si="2"/>
        <v>1.2724792260945057</v>
      </c>
      <c r="O94" s="16">
        <v>2</v>
      </c>
      <c r="P94" s="16">
        <v>38</v>
      </c>
      <c r="Q94" s="16">
        <f t="shared" si="3"/>
        <v>0.4159490116695546</v>
      </c>
      <c r="R94" s="17">
        <v>0.5189653612125016</v>
      </c>
    </row>
    <row r="95" spans="1:18" ht="12.75">
      <c r="A95" s="15"/>
      <c r="B95" s="16"/>
      <c r="C95" s="16"/>
      <c r="D95" s="16"/>
      <c r="E95" s="16"/>
      <c r="F95" s="17"/>
      <c r="G95" s="15" t="s">
        <v>95</v>
      </c>
      <c r="H95" s="16">
        <f>(270/8063)*J95</f>
        <v>1.707801066600521</v>
      </c>
      <c r="I95" s="16">
        <v>3</v>
      </c>
      <c r="J95" s="16">
        <v>51</v>
      </c>
      <c r="K95" s="16">
        <f>(I95-H95)^2/H95</f>
        <v>0.9777357071233965</v>
      </c>
      <c r="L95" s="17">
        <v>0.32275846368583405</v>
      </c>
      <c r="M95" s="15" t="s">
        <v>96</v>
      </c>
      <c r="N95" s="16">
        <f t="shared" si="2"/>
        <v>1.6743147711769812</v>
      </c>
      <c r="O95" s="16">
        <v>3</v>
      </c>
      <c r="P95" s="16">
        <v>50</v>
      </c>
      <c r="Q95" s="16">
        <f t="shared" si="3"/>
        <v>1.0496481045103148</v>
      </c>
      <c r="R95" s="17">
        <v>0.30558814535125867</v>
      </c>
    </row>
    <row r="96" spans="1:18" ht="13.5" thickBot="1">
      <c r="A96" s="19"/>
      <c r="B96" s="20"/>
      <c r="C96" s="20"/>
      <c r="D96" s="20"/>
      <c r="E96" s="20"/>
      <c r="F96" s="21"/>
      <c r="G96" s="19"/>
      <c r="H96" s="20"/>
      <c r="I96" s="20"/>
      <c r="J96" s="20"/>
      <c r="K96" s="20"/>
      <c r="L96" s="21"/>
      <c r="M96" s="19" t="s">
        <v>97</v>
      </c>
      <c r="N96" s="20">
        <f t="shared" si="2"/>
        <v>1.2389929306709662</v>
      </c>
      <c r="O96" s="20">
        <v>2</v>
      </c>
      <c r="P96" s="20">
        <v>37</v>
      </c>
      <c r="Q96" s="20">
        <f t="shared" si="3"/>
        <v>0.4674213590993946</v>
      </c>
      <c r="R96" s="21">
        <v>0.4941758619779786</v>
      </c>
    </row>
    <row r="97" spans="1:18" ht="12.75">
      <c r="A97" s="11" t="s">
        <v>10</v>
      </c>
      <c r="B97" s="12">
        <f>(270/8063)*D97</f>
        <v>38.27483566910579</v>
      </c>
      <c r="C97" s="12">
        <v>36</v>
      </c>
      <c r="D97" s="12">
        <v>1143</v>
      </c>
      <c r="E97" s="12">
        <f>(C97-B97)^2/B97</f>
        <v>0.1352031231740332</v>
      </c>
      <c r="F97" s="13">
        <v>0.7130971098973748</v>
      </c>
      <c r="G97" s="11" t="s">
        <v>24</v>
      </c>
      <c r="H97" s="12">
        <f>(270/8063)*J97</f>
        <v>18.450948778370336</v>
      </c>
      <c r="I97" s="12">
        <v>18</v>
      </c>
      <c r="J97" s="12">
        <v>551</v>
      </c>
      <c r="K97" s="12">
        <f>(I97-H97)^2/H97</f>
        <v>0.011021373651640435</v>
      </c>
      <c r="L97" s="13">
        <v>0.9163895109307709</v>
      </c>
      <c r="M97" s="11" t="s">
        <v>25</v>
      </c>
      <c r="N97" s="12">
        <f t="shared" si="2"/>
        <v>12.021580057050725</v>
      </c>
      <c r="O97" s="12">
        <v>18</v>
      </c>
      <c r="P97" s="12">
        <v>359</v>
      </c>
      <c r="Q97" s="12">
        <f t="shared" si="3"/>
        <v>2.97311209047691</v>
      </c>
      <c r="R97" s="13">
        <v>0.08465884782321809</v>
      </c>
    </row>
    <row r="98" spans="1:18" ht="22.5">
      <c r="A98" s="15"/>
      <c r="B98" s="16"/>
      <c r="C98" s="16"/>
      <c r="D98" s="16"/>
      <c r="E98" s="16"/>
      <c r="F98" s="17"/>
      <c r="G98" s="15"/>
      <c r="H98" s="16"/>
      <c r="I98" s="16"/>
      <c r="J98" s="16"/>
      <c r="K98" s="16"/>
      <c r="L98" s="17"/>
      <c r="M98" s="15" t="s">
        <v>19</v>
      </c>
      <c r="N98" s="16">
        <f t="shared" si="2"/>
        <v>4.6880813592955475</v>
      </c>
      <c r="O98" s="16">
        <v>5</v>
      </c>
      <c r="P98" s="16">
        <v>140</v>
      </c>
      <c r="Q98" s="16">
        <f t="shared" si="3"/>
        <v>0.020753316967505243</v>
      </c>
      <c r="R98" s="17">
        <v>0.8854529990122918</v>
      </c>
    </row>
    <row r="99" spans="1:18" ht="22.5">
      <c r="A99" s="15"/>
      <c r="B99" s="16"/>
      <c r="C99" s="16"/>
      <c r="D99" s="16"/>
      <c r="E99" s="16"/>
      <c r="F99" s="17"/>
      <c r="G99" s="15" t="s">
        <v>20</v>
      </c>
      <c r="H99" s="16">
        <f>(270/8063)*J99</f>
        <v>4.955971722683865</v>
      </c>
      <c r="I99" s="16">
        <v>3</v>
      </c>
      <c r="J99" s="16">
        <v>148</v>
      </c>
      <c r="K99" s="16">
        <f>(I99-H99)^2/H99</f>
        <v>0.7719627136748557</v>
      </c>
      <c r="L99" s="17">
        <v>0.37961055509159336</v>
      </c>
      <c r="M99" s="15" t="s">
        <v>21</v>
      </c>
      <c r="N99" s="16">
        <f t="shared" si="2"/>
        <v>4.219273223365993</v>
      </c>
      <c r="O99" s="16">
        <v>2</v>
      </c>
      <c r="P99" s="16">
        <v>126</v>
      </c>
      <c r="Q99" s="16">
        <f t="shared" si="3"/>
        <v>1.1673037936187851</v>
      </c>
      <c r="R99" s="17">
        <v>0.2799559315849953</v>
      </c>
    </row>
    <row r="100" spans="1:18" ht="22.5">
      <c r="A100" s="15"/>
      <c r="B100" s="16"/>
      <c r="C100" s="16"/>
      <c r="D100" s="16"/>
      <c r="E100" s="16"/>
      <c r="F100" s="17"/>
      <c r="G100" s="15" t="s">
        <v>22</v>
      </c>
      <c r="H100" s="16">
        <f>(270/8063)*J100</f>
        <v>12.021580057050725</v>
      </c>
      <c r="I100" s="16">
        <v>15</v>
      </c>
      <c r="J100" s="16">
        <v>359</v>
      </c>
      <c r="K100" s="16">
        <f>(I100-H100)^2/H100</f>
        <v>0.73792174693002</v>
      </c>
      <c r="L100" s="17">
        <v>0.39032743101855827</v>
      </c>
      <c r="M100" s="38" t="s">
        <v>171</v>
      </c>
      <c r="N100" s="35">
        <f t="shared" si="2"/>
        <v>0.6362396130472528</v>
      </c>
      <c r="O100" s="35">
        <v>3</v>
      </c>
      <c r="P100" s="35">
        <v>19</v>
      </c>
      <c r="Q100" s="35">
        <f t="shared" si="3"/>
        <v>8.781853648134975</v>
      </c>
      <c r="R100" s="36">
        <v>0.003042418757313814</v>
      </c>
    </row>
    <row r="101" spans="1:18" ht="22.5">
      <c r="A101" s="15"/>
      <c r="B101" s="16"/>
      <c r="C101" s="16"/>
      <c r="D101" s="16"/>
      <c r="E101" s="16"/>
      <c r="F101" s="17"/>
      <c r="G101" s="15"/>
      <c r="H101" s="16"/>
      <c r="I101" s="16"/>
      <c r="J101" s="16"/>
      <c r="K101" s="16"/>
      <c r="L101" s="17"/>
      <c r="M101" s="15" t="s">
        <v>21</v>
      </c>
      <c r="N101" s="16">
        <f t="shared" si="2"/>
        <v>4.219273223365993</v>
      </c>
      <c r="O101" s="16">
        <v>2</v>
      </c>
      <c r="P101" s="16">
        <v>126</v>
      </c>
      <c r="Q101" s="16">
        <f t="shared" si="3"/>
        <v>1.1673037936187851</v>
      </c>
      <c r="R101" s="17">
        <v>0.2799559315849953</v>
      </c>
    </row>
    <row r="102" spans="1:18" ht="22.5">
      <c r="A102" s="15"/>
      <c r="B102" s="16"/>
      <c r="C102" s="16"/>
      <c r="D102" s="16"/>
      <c r="E102" s="16"/>
      <c r="F102" s="17"/>
      <c r="G102" s="15"/>
      <c r="H102" s="16"/>
      <c r="I102" s="16"/>
      <c r="J102" s="16"/>
      <c r="K102" s="16"/>
      <c r="L102" s="17"/>
      <c r="M102" s="15" t="s">
        <v>23</v>
      </c>
      <c r="N102" s="16">
        <f t="shared" si="2"/>
        <v>3.6500062011658194</v>
      </c>
      <c r="O102" s="16">
        <v>4</v>
      </c>
      <c r="P102" s="16">
        <v>109</v>
      </c>
      <c r="Q102" s="16">
        <f t="shared" si="3"/>
        <v>0.03356039756405222</v>
      </c>
      <c r="R102" s="17">
        <v>0.8546450388712921</v>
      </c>
    </row>
    <row r="103" spans="1:18" ht="12.75">
      <c r="A103" s="15"/>
      <c r="B103" s="16"/>
      <c r="C103" s="16"/>
      <c r="D103" s="16"/>
      <c r="E103" s="16"/>
      <c r="F103" s="17"/>
      <c r="G103" s="15"/>
      <c r="H103" s="16"/>
      <c r="I103" s="16"/>
      <c r="J103" s="16"/>
      <c r="K103" s="16"/>
      <c r="L103" s="17"/>
      <c r="M103" s="15" t="s">
        <v>170</v>
      </c>
      <c r="N103" s="16">
        <f t="shared" si="2"/>
        <v>1.4064244077886643</v>
      </c>
      <c r="O103" s="16">
        <v>2</v>
      </c>
      <c r="P103" s="16">
        <v>42</v>
      </c>
      <c r="Q103" s="16">
        <f t="shared" si="3"/>
        <v>0.25051611854704164</v>
      </c>
      <c r="R103" s="17">
        <v>0.6167118964704487</v>
      </c>
    </row>
    <row r="104" spans="1:18" ht="22.5">
      <c r="A104" s="15"/>
      <c r="B104" s="16"/>
      <c r="C104" s="16"/>
      <c r="D104" s="16"/>
      <c r="E104" s="16"/>
      <c r="F104" s="17"/>
      <c r="G104" s="15" t="s">
        <v>17</v>
      </c>
      <c r="H104" s="16">
        <f>(270/8063)*J104</f>
        <v>8.13716978792013</v>
      </c>
      <c r="I104" s="16">
        <v>10</v>
      </c>
      <c r="J104" s="16">
        <v>243</v>
      </c>
      <c r="K104" s="16">
        <f>(I104-H104)^2/H104</f>
        <v>0.42645495786373505</v>
      </c>
      <c r="L104" s="17">
        <v>0.5137335930472956</v>
      </c>
      <c r="M104" s="15" t="s">
        <v>19</v>
      </c>
      <c r="N104" s="16">
        <f t="shared" si="2"/>
        <v>4.6880813592955475</v>
      </c>
      <c r="O104" s="16">
        <v>5</v>
      </c>
      <c r="P104" s="16">
        <v>140</v>
      </c>
      <c r="Q104" s="16">
        <f t="shared" si="3"/>
        <v>0.020753316967505243</v>
      </c>
      <c r="R104" s="17">
        <v>0.8854529990122918</v>
      </c>
    </row>
    <row r="105" spans="1:18" ht="12.75">
      <c r="A105" s="15"/>
      <c r="B105" s="16"/>
      <c r="C105" s="16"/>
      <c r="D105" s="16"/>
      <c r="E105" s="16"/>
      <c r="F105" s="17"/>
      <c r="G105" s="15"/>
      <c r="H105" s="16"/>
      <c r="I105" s="16"/>
      <c r="J105" s="16"/>
      <c r="K105" s="16"/>
      <c r="L105" s="17"/>
      <c r="M105" s="15" t="s">
        <v>170</v>
      </c>
      <c r="N105" s="16">
        <f t="shared" si="2"/>
        <v>1.4064244077886643</v>
      </c>
      <c r="O105" s="16">
        <v>2</v>
      </c>
      <c r="P105" s="16">
        <v>42</v>
      </c>
      <c r="Q105" s="16">
        <f t="shared" si="3"/>
        <v>0.25051611854704164</v>
      </c>
      <c r="R105" s="17">
        <v>0.6167118964704487</v>
      </c>
    </row>
    <row r="106" spans="1:18" ht="12.75">
      <c r="A106" s="15"/>
      <c r="B106" s="16"/>
      <c r="C106" s="16"/>
      <c r="D106" s="16"/>
      <c r="E106" s="16"/>
      <c r="F106" s="17"/>
      <c r="G106" s="15"/>
      <c r="H106" s="16"/>
      <c r="I106" s="16"/>
      <c r="J106" s="16"/>
      <c r="K106" s="16"/>
      <c r="L106" s="17"/>
      <c r="M106" s="15" t="s">
        <v>18</v>
      </c>
      <c r="N106" s="16">
        <f t="shared" si="2"/>
        <v>1.1050477489768076</v>
      </c>
      <c r="O106" s="16">
        <v>2</v>
      </c>
      <c r="P106" s="16">
        <v>33</v>
      </c>
      <c r="Q106" s="16">
        <f t="shared" si="3"/>
        <v>0.7248008353965609</v>
      </c>
      <c r="R106" s="17">
        <v>0.39457364908483705</v>
      </c>
    </row>
    <row r="107" spans="1:18" ht="22.5">
      <c r="A107" s="15"/>
      <c r="B107" s="16"/>
      <c r="C107" s="16"/>
      <c r="D107" s="16"/>
      <c r="E107" s="16"/>
      <c r="F107" s="17"/>
      <c r="G107" s="15"/>
      <c r="H107" s="16"/>
      <c r="I107" s="16"/>
      <c r="J107" s="16"/>
      <c r="K107" s="16"/>
      <c r="L107" s="17"/>
      <c r="M107" s="15" t="s">
        <v>16</v>
      </c>
      <c r="N107" s="16">
        <f t="shared" si="2"/>
        <v>1.707801066600521</v>
      </c>
      <c r="O107" s="16">
        <v>4</v>
      </c>
      <c r="P107" s="16">
        <v>51</v>
      </c>
      <c r="Q107" s="16">
        <f t="shared" si="3"/>
        <v>3.0765737608634107</v>
      </c>
      <c r="R107" s="17">
        <v>0.07942768584179649</v>
      </c>
    </row>
    <row r="108" spans="1:18" ht="22.5">
      <c r="A108" s="15"/>
      <c r="B108" s="16"/>
      <c r="C108" s="16"/>
      <c r="D108" s="16"/>
      <c r="E108" s="16"/>
      <c r="F108" s="17"/>
      <c r="G108" s="15" t="s">
        <v>15</v>
      </c>
      <c r="H108" s="16">
        <f>(270/8063)*J108</f>
        <v>1.8417462482946794</v>
      </c>
      <c r="I108" s="16">
        <v>4</v>
      </c>
      <c r="J108" s="16">
        <v>55</v>
      </c>
      <c r="K108" s="16">
        <f>(I108-H108)^2/H108</f>
        <v>2.5291536557020864</v>
      </c>
      <c r="L108" s="17">
        <v>0.11176014603148232</v>
      </c>
      <c r="M108" s="15" t="s">
        <v>16</v>
      </c>
      <c r="N108" s="16">
        <f t="shared" si="2"/>
        <v>1.707801066600521</v>
      </c>
      <c r="O108" s="16">
        <v>4</v>
      </c>
      <c r="P108" s="16">
        <v>51</v>
      </c>
      <c r="Q108" s="16">
        <f t="shared" si="3"/>
        <v>3.0765737608634107</v>
      </c>
      <c r="R108" s="17">
        <v>0.07942768584179649</v>
      </c>
    </row>
    <row r="109" spans="1:18" ht="12.75">
      <c r="A109" s="15"/>
      <c r="B109" s="16"/>
      <c r="C109" s="16"/>
      <c r="D109" s="16"/>
      <c r="E109" s="16"/>
      <c r="F109" s="17"/>
      <c r="G109" s="15"/>
      <c r="H109" s="16"/>
      <c r="I109" s="16"/>
      <c r="J109" s="16"/>
      <c r="K109" s="16"/>
      <c r="L109" s="17"/>
      <c r="M109" s="15" t="s">
        <v>14</v>
      </c>
      <c r="N109" s="16">
        <f t="shared" si="2"/>
        <v>1.6743147711769812</v>
      </c>
      <c r="O109" s="16">
        <v>3</v>
      </c>
      <c r="P109" s="16">
        <v>50</v>
      </c>
      <c r="Q109" s="16">
        <f t="shared" si="3"/>
        <v>1.0496481045103148</v>
      </c>
      <c r="R109" s="17">
        <v>0.30558814535125867</v>
      </c>
    </row>
    <row r="110" spans="1:18" ht="12.75">
      <c r="A110" s="15"/>
      <c r="B110" s="16"/>
      <c r="C110" s="16"/>
      <c r="D110" s="16"/>
      <c r="E110" s="16"/>
      <c r="F110" s="17"/>
      <c r="G110" s="15" t="s">
        <v>11</v>
      </c>
      <c r="H110" s="16">
        <f>(270/8063)*J110</f>
        <v>12.758278556368598</v>
      </c>
      <c r="I110" s="16">
        <v>17</v>
      </c>
      <c r="J110" s="16">
        <v>381</v>
      </c>
      <c r="K110" s="16">
        <f>(I110-H110)^2/H110</f>
        <v>1.4102373392985084</v>
      </c>
      <c r="L110" s="17">
        <v>0.23501699761702255</v>
      </c>
      <c r="M110" s="15" t="s">
        <v>14</v>
      </c>
      <c r="N110" s="16">
        <f t="shared" si="2"/>
        <v>1.6743147711769812</v>
      </c>
      <c r="O110" s="16">
        <v>3</v>
      </c>
      <c r="P110" s="16">
        <v>50</v>
      </c>
      <c r="Q110" s="16">
        <f t="shared" si="3"/>
        <v>1.0496481045103148</v>
      </c>
      <c r="R110" s="17">
        <v>0.30558814535125867</v>
      </c>
    </row>
    <row r="111" spans="1:18" ht="12.75">
      <c r="A111" s="15"/>
      <c r="B111" s="16"/>
      <c r="C111" s="16"/>
      <c r="D111" s="16"/>
      <c r="E111" s="16"/>
      <c r="F111" s="17"/>
      <c r="G111" s="15"/>
      <c r="H111" s="16"/>
      <c r="I111" s="16"/>
      <c r="J111" s="16"/>
      <c r="K111" s="16"/>
      <c r="L111" s="17"/>
      <c r="M111" s="15" t="s">
        <v>13</v>
      </c>
      <c r="N111" s="16">
        <f t="shared" si="2"/>
        <v>2.210095497953615</v>
      </c>
      <c r="O111" s="16">
        <v>3</v>
      </c>
      <c r="P111" s="16">
        <v>66</v>
      </c>
      <c r="Q111" s="16">
        <f t="shared" si="3"/>
        <v>0.2823177201758376</v>
      </c>
      <c r="R111" s="17">
        <v>0.595186109410656</v>
      </c>
    </row>
    <row r="112" spans="1:18" ht="22.5">
      <c r="A112" s="15"/>
      <c r="B112" s="16"/>
      <c r="C112" s="16"/>
      <c r="D112" s="16"/>
      <c r="E112" s="16"/>
      <c r="F112" s="17"/>
      <c r="G112" s="15"/>
      <c r="H112" s="16"/>
      <c r="I112" s="16"/>
      <c r="J112" s="16"/>
      <c r="K112" s="16"/>
      <c r="L112" s="17"/>
      <c r="M112" s="15" t="s">
        <v>12</v>
      </c>
      <c r="N112" s="16">
        <f t="shared" si="2"/>
        <v>8.572491628426144</v>
      </c>
      <c r="O112" s="16">
        <v>13</v>
      </c>
      <c r="P112" s="16">
        <v>256</v>
      </c>
      <c r="Q112" s="16">
        <f t="shared" si="3"/>
        <v>2.2867132719446626</v>
      </c>
      <c r="R112" s="17">
        <v>0.13048598196143568</v>
      </c>
    </row>
    <row r="113" spans="1:18" ht="22.5">
      <c r="A113" s="15"/>
      <c r="B113" s="16"/>
      <c r="C113" s="16"/>
      <c r="D113" s="16"/>
      <c r="E113" s="16"/>
      <c r="F113" s="17"/>
      <c r="G113" s="15" t="s">
        <v>26</v>
      </c>
      <c r="H113" s="16">
        <f>(270/8063)*J113</f>
        <v>9.644053081979413</v>
      </c>
      <c r="I113" s="16">
        <v>7</v>
      </c>
      <c r="J113" s="16">
        <v>288</v>
      </c>
      <c r="K113" s="16">
        <f>(I113-H113)^2/H113</f>
        <v>0.7249044194279722</v>
      </c>
      <c r="L113" s="17">
        <v>0.3945398676464653</v>
      </c>
      <c r="M113" s="15" t="s">
        <v>189</v>
      </c>
      <c r="N113" s="16">
        <f t="shared" si="2"/>
        <v>6.194964653354831</v>
      </c>
      <c r="O113" s="16">
        <v>2</v>
      </c>
      <c r="P113" s="16">
        <v>185</v>
      </c>
      <c r="Q113" s="16">
        <f t="shared" si="3"/>
        <v>2.8406503390405167</v>
      </c>
      <c r="R113" s="17">
        <v>0.09190700924687267</v>
      </c>
    </row>
    <row r="114" spans="1:18" ht="22.5">
      <c r="A114" s="15"/>
      <c r="B114" s="16"/>
      <c r="C114" s="16"/>
      <c r="D114" s="16"/>
      <c r="E114" s="16"/>
      <c r="F114" s="17"/>
      <c r="G114" s="15"/>
      <c r="H114" s="16"/>
      <c r="I114" s="16"/>
      <c r="J114" s="16"/>
      <c r="K114" s="16"/>
      <c r="L114" s="17"/>
      <c r="M114" s="15" t="s">
        <v>28</v>
      </c>
      <c r="N114" s="16">
        <f t="shared" si="2"/>
        <v>0.7366984993178718</v>
      </c>
      <c r="O114" s="16">
        <v>2</v>
      </c>
      <c r="P114" s="16">
        <v>22</v>
      </c>
      <c r="Q114" s="16">
        <f t="shared" si="3"/>
        <v>2.166328128947501</v>
      </c>
      <c r="R114" s="17">
        <v>0.14106269963347096</v>
      </c>
    </row>
    <row r="115" spans="1:18" ht="23.25" thickBot="1">
      <c r="A115" s="19"/>
      <c r="B115" s="20"/>
      <c r="C115" s="20"/>
      <c r="D115" s="20"/>
      <c r="E115" s="20"/>
      <c r="F115" s="21"/>
      <c r="G115" s="19"/>
      <c r="H115" s="20"/>
      <c r="I115" s="20"/>
      <c r="J115" s="20"/>
      <c r="K115" s="20"/>
      <c r="L115" s="21"/>
      <c r="M115" s="19" t="s">
        <v>27</v>
      </c>
      <c r="N115" s="20">
        <f t="shared" si="2"/>
        <v>2.8798214064244076</v>
      </c>
      <c r="O115" s="20">
        <v>5</v>
      </c>
      <c r="P115" s="20">
        <v>86</v>
      </c>
      <c r="Q115" s="20">
        <f t="shared" si="3"/>
        <v>1.5609152910066648</v>
      </c>
      <c r="R115" s="21">
        <v>0.21153125438772113</v>
      </c>
    </row>
    <row r="116" spans="1:18" ht="22.5">
      <c r="A116" s="11" t="s">
        <v>98</v>
      </c>
      <c r="B116" s="12">
        <f>(270/8063)*D116</f>
        <v>61.81570135185415</v>
      </c>
      <c r="C116" s="12">
        <v>71</v>
      </c>
      <c r="D116" s="12">
        <v>1846</v>
      </c>
      <c r="E116" s="12">
        <f>(C116-B116)^2/B116</f>
        <v>1.3645617507145464</v>
      </c>
      <c r="F116" s="13">
        <v>0.2427484522312935</v>
      </c>
      <c r="G116" s="11" t="s">
        <v>99</v>
      </c>
      <c r="H116" s="12">
        <f>(270/8063)*J116</f>
        <v>26.01885154409029</v>
      </c>
      <c r="I116" s="12">
        <v>33</v>
      </c>
      <c r="J116" s="12">
        <v>777</v>
      </c>
      <c r="K116" s="12">
        <f>(I116-H116)^2/H116</f>
        <v>1.8731200983588432</v>
      </c>
      <c r="L116" s="13">
        <v>0.17111815822548226</v>
      </c>
      <c r="M116" s="44" t="s">
        <v>100</v>
      </c>
      <c r="N116" s="29">
        <f t="shared" si="2"/>
        <v>4.286245814213072</v>
      </c>
      <c r="O116" s="29">
        <v>10</v>
      </c>
      <c r="P116" s="29">
        <v>128</v>
      </c>
      <c r="Q116" s="29">
        <f t="shared" si="3"/>
        <v>7.616685629027885</v>
      </c>
      <c r="R116" s="30">
        <v>0.005783067686341958</v>
      </c>
    </row>
    <row r="117" spans="1:18" ht="22.5">
      <c r="A117" s="15"/>
      <c r="B117" s="16"/>
      <c r="C117" s="16"/>
      <c r="D117" s="16"/>
      <c r="E117" s="16"/>
      <c r="F117" s="17"/>
      <c r="G117" s="15"/>
      <c r="H117" s="16"/>
      <c r="I117" s="16"/>
      <c r="J117" s="16"/>
      <c r="K117" s="16"/>
      <c r="L117" s="17"/>
      <c r="M117" s="15" t="s">
        <v>101</v>
      </c>
      <c r="N117" s="16">
        <f t="shared" si="2"/>
        <v>21.2972838893712</v>
      </c>
      <c r="O117" s="16">
        <v>23</v>
      </c>
      <c r="P117" s="16">
        <v>636</v>
      </c>
      <c r="Q117" s="16">
        <f t="shared" si="3"/>
        <v>0.1361320142256161</v>
      </c>
      <c r="R117" s="17">
        <v>0.7121570020895374</v>
      </c>
    </row>
    <row r="118" spans="1:18" ht="33.75">
      <c r="A118" s="15"/>
      <c r="B118" s="16"/>
      <c r="C118" s="16"/>
      <c r="D118" s="16"/>
      <c r="E118" s="16"/>
      <c r="F118" s="17"/>
      <c r="G118" s="15"/>
      <c r="H118" s="16"/>
      <c r="I118" s="16"/>
      <c r="J118" s="16"/>
      <c r="K118" s="16"/>
      <c r="L118" s="17"/>
      <c r="M118" s="15" t="s">
        <v>175</v>
      </c>
      <c r="N118" s="16">
        <f t="shared" si="2"/>
        <v>4.48716358675431</v>
      </c>
      <c r="O118" s="16">
        <v>8</v>
      </c>
      <c r="P118" s="16">
        <v>134</v>
      </c>
      <c r="Q118" s="16">
        <f t="shared" si="3"/>
        <v>2.750071270557516</v>
      </c>
      <c r="R118" s="17">
        <v>0.0972500934189906</v>
      </c>
    </row>
    <row r="119" spans="1:18" ht="22.5">
      <c r="A119" s="15"/>
      <c r="B119" s="16"/>
      <c r="C119" s="16"/>
      <c r="D119" s="16"/>
      <c r="E119" s="16"/>
      <c r="F119" s="17"/>
      <c r="G119" s="15" t="s">
        <v>45</v>
      </c>
      <c r="H119" s="16">
        <f>(270/8063)*J119</f>
        <v>3.4490884286245813</v>
      </c>
      <c r="I119" s="16">
        <v>7</v>
      </c>
      <c r="J119" s="16">
        <v>103</v>
      </c>
      <c r="K119" s="16">
        <f>(I119-H119)^2/H119</f>
        <v>3.6557407119758945</v>
      </c>
      <c r="L119" s="17">
        <v>0.055876304338908445</v>
      </c>
      <c r="M119" s="15" t="s">
        <v>42</v>
      </c>
      <c r="N119" s="16">
        <f t="shared" si="2"/>
        <v>1.8417462482946794</v>
      </c>
      <c r="O119" s="16">
        <v>4</v>
      </c>
      <c r="P119" s="16">
        <v>55</v>
      </c>
      <c r="Q119" s="16">
        <f t="shared" si="3"/>
        <v>2.5291536557020864</v>
      </c>
      <c r="R119" s="17">
        <v>0.11176014603148232</v>
      </c>
    </row>
    <row r="120" spans="1:18" ht="12.75">
      <c r="A120" s="15"/>
      <c r="B120" s="16"/>
      <c r="C120" s="16"/>
      <c r="D120" s="16"/>
      <c r="E120" s="16"/>
      <c r="F120" s="17"/>
      <c r="G120" s="15"/>
      <c r="H120" s="16"/>
      <c r="I120" s="16"/>
      <c r="J120" s="16"/>
      <c r="K120" s="16"/>
      <c r="L120" s="17"/>
      <c r="M120" s="15" t="s">
        <v>46</v>
      </c>
      <c r="N120" s="16">
        <f t="shared" si="2"/>
        <v>1.0380751581297285</v>
      </c>
      <c r="O120" s="16">
        <v>2</v>
      </c>
      <c r="P120" s="16">
        <v>31</v>
      </c>
      <c r="Q120" s="16">
        <f t="shared" si="3"/>
        <v>0.8913607017378523</v>
      </c>
      <c r="R120" s="17">
        <v>0.34510883680421034</v>
      </c>
    </row>
    <row r="121" spans="1:18" ht="12.75">
      <c r="A121" s="15"/>
      <c r="B121" s="16"/>
      <c r="C121" s="16"/>
      <c r="D121" s="16"/>
      <c r="E121" s="16"/>
      <c r="F121" s="17"/>
      <c r="G121" s="15" t="s">
        <v>64</v>
      </c>
      <c r="H121" s="16">
        <f>(270/8063)*J121</f>
        <v>21.766092025300757</v>
      </c>
      <c r="I121" s="16">
        <v>28</v>
      </c>
      <c r="J121" s="16">
        <v>650</v>
      </c>
      <c r="K121" s="16">
        <f>(I121-H121)^2/H121</f>
        <v>1.7854196606283912</v>
      </c>
      <c r="L121" s="17">
        <v>0.18148522909150933</v>
      </c>
      <c r="M121" s="15" t="s">
        <v>157</v>
      </c>
      <c r="N121" s="16">
        <f t="shared" si="2"/>
        <v>6.596800198437307</v>
      </c>
      <c r="O121" s="16">
        <v>9</v>
      </c>
      <c r="P121" s="16">
        <v>197</v>
      </c>
      <c r="Q121" s="16">
        <f t="shared" si="3"/>
        <v>0.8754804014829912</v>
      </c>
      <c r="R121" s="17">
        <v>0.34944255652763334</v>
      </c>
    </row>
    <row r="122" spans="1:18" ht="22.5">
      <c r="A122" s="15"/>
      <c r="B122" s="16"/>
      <c r="C122" s="16"/>
      <c r="D122" s="16"/>
      <c r="E122" s="16"/>
      <c r="F122" s="17"/>
      <c r="G122" s="15"/>
      <c r="H122" s="16"/>
      <c r="I122" s="16"/>
      <c r="J122" s="16"/>
      <c r="K122" s="16"/>
      <c r="L122" s="17"/>
      <c r="M122" s="15" t="s">
        <v>69</v>
      </c>
      <c r="N122" s="16">
        <f t="shared" si="2"/>
        <v>4.219273223365993</v>
      </c>
      <c r="O122" s="16">
        <v>6</v>
      </c>
      <c r="P122" s="16">
        <v>126</v>
      </c>
      <c r="Q122" s="16">
        <f t="shared" si="3"/>
        <v>0.7515483556411252</v>
      </c>
      <c r="R122" s="17">
        <v>0.3859864544557642</v>
      </c>
    </row>
    <row r="123" spans="1:18" ht="12.75">
      <c r="A123" s="15"/>
      <c r="B123" s="16"/>
      <c r="C123" s="16"/>
      <c r="D123" s="16"/>
      <c r="E123" s="16"/>
      <c r="F123" s="17"/>
      <c r="G123" s="15"/>
      <c r="H123" s="16"/>
      <c r="I123" s="16"/>
      <c r="J123" s="16"/>
      <c r="K123" s="16"/>
      <c r="L123" s="17"/>
      <c r="M123" s="15" t="s">
        <v>70</v>
      </c>
      <c r="N123" s="16">
        <f t="shared" si="2"/>
        <v>8.237628674190749</v>
      </c>
      <c r="O123" s="16">
        <v>10</v>
      </c>
      <c r="P123" s="16">
        <v>246</v>
      </c>
      <c r="Q123" s="16">
        <f t="shared" si="3"/>
        <v>0.37704451279357803</v>
      </c>
      <c r="R123" s="17">
        <v>0.53918922261087</v>
      </c>
    </row>
    <row r="124" spans="1:18" ht="12.75">
      <c r="A124" s="15"/>
      <c r="B124" s="16"/>
      <c r="C124" s="16"/>
      <c r="D124" s="16"/>
      <c r="E124" s="16"/>
      <c r="F124" s="17"/>
      <c r="G124" s="15"/>
      <c r="H124" s="16"/>
      <c r="I124" s="16"/>
      <c r="J124" s="16"/>
      <c r="K124" s="16"/>
      <c r="L124" s="17"/>
      <c r="M124" s="15" t="s">
        <v>156</v>
      </c>
      <c r="N124" s="16">
        <f t="shared" si="2"/>
        <v>0.7032122038943321</v>
      </c>
      <c r="O124" s="16">
        <v>2</v>
      </c>
      <c r="P124" s="16">
        <v>21</v>
      </c>
      <c r="Q124" s="16">
        <f t="shared" si="3"/>
        <v>2.391395625411086</v>
      </c>
      <c r="R124" s="17">
        <v>0.12200466467603033</v>
      </c>
    </row>
    <row r="125" spans="1:18" ht="12.75">
      <c r="A125" s="15"/>
      <c r="B125" s="16"/>
      <c r="C125" s="16"/>
      <c r="D125" s="16"/>
      <c r="E125" s="16"/>
      <c r="F125" s="17"/>
      <c r="G125" s="15"/>
      <c r="H125" s="16"/>
      <c r="I125" s="16"/>
      <c r="J125" s="16"/>
      <c r="K125" s="16"/>
      <c r="L125" s="17"/>
      <c r="M125" s="15" t="s">
        <v>65</v>
      </c>
      <c r="N125" s="16">
        <f t="shared" si="2"/>
        <v>14.566538509239738</v>
      </c>
      <c r="O125" s="16">
        <v>17</v>
      </c>
      <c r="P125" s="16">
        <v>435</v>
      </c>
      <c r="Q125" s="16">
        <f t="shared" si="3"/>
        <v>0.40652999497834896</v>
      </c>
      <c r="R125" s="17">
        <v>0.5237360181067177</v>
      </c>
    </row>
    <row r="126" spans="1:18" ht="12.75">
      <c r="A126" s="15"/>
      <c r="B126" s="16"/>
      <c r="C126" s="16"/>
      <c r="D126" s="16"/>
      <c r="E126" s="16"/>
      <c r="F126" s="17"/>
      <c r="G126" s="15"/>
      <c r="H126" s="16"/>
      <c r="I126" s="16"/>
      <c r="J126" s="16"/>
      <c r="K126" s="16"/>
      <c r="L126" s="17"/>
      <c r="M126" s="15" t="s">
        <v>66</v>
      </c>
      <c r="N126" s="16">
        <f t="shared" si="2"/>
        <v>1.0380751581297285</v>
      </c>
      <c r="O126" s="16">
        <v>2</v>
      </c>
      <c r="P126" s="16">
        <v>31</v>
      </c>
      <c r="Q126" s="16">
        <f t="shared" si="3"/>
        <v>0.8913607017378523</v>
      </c>
      <c r="R126" s="17">
        <v>0.34510883680421034</v>
      </c>
    </row>
    <row r="127" spans="1:18" ht="12.75">
      <c r="A127" s="15"/>
      <c r="B127" s="16"/>
      <c r="C127" s="16"/>
      <c r="D127" s="16"/>
      <c r="E127" s="16"/>
      <c r="F127" s="17"/>
      <c r="G127" s="15"/>
      <c r="H127" s="16"/>
      <c r="I127" s="16"/>
      <c r="J127" s="16"/>
      <c r="K127" s="16"/>
      <c r="L127" s="17"/>
      <c r="M127" s="15" t="s">
        <v>67</v>
      </c>
      <c r="N127" s="16">
        <f t="shared" si="2"/>
        <v>3.917896564554136</v>
      </c>
      <c r="O127" s="16">
        <v>3</v>
      </c>
      <c r="P127" s="16">
        <v>117</v>
      </c>
      <c r="Q127" s="16">
        <f t="shared" si="3"/>
        <v>0.2150475617051333</v>
      </c>
      <c r="R127" s="17">
        <v>0.6428396175840306</v>
      </c>
    </row>
    <row r="128" spans="1:18" ht="22.5">
      <c r="A128" s="15"/>
      <c r="B128" s="16"/>
      <c r="C128" s="16"/>
      <c r="D128" s="16"/>
      <c r="E128" s="16"/>
      <c r="F128" s="17"/>
      <c r="G128" s="15"/>
      <c r="H128" s="16"/>
      <c r="I128" s="16"/>
      <c r="J128" s="16"/>
      <c r="K128" s="16"/>
      <c r="L128" s="17"/>
      <c r="M128" s="15" t="s">
        <v>187</v>
      </c>
      <c r="N128" s="16">
        <f t="shared" si="2"/>
        <v>1.2724792260945057</v>
      </c>
      <c r="O128" s="16">
        <v>2</v>
      </c>
      <c r="P128" s="16">
        <v>38</v>
      </c>
      <c r="Q128" s="16">
        <f t="shared" si="3"/>
        <v>0.4159490116695546</v>
      </c>
      <c r="R128" s="17">
        <v>0.5189653612125016</v>
      </c>
    </row>
    <row r="129" spans="1:18" ht="22.5">
      <c r="A129" s="15"/>
      <c r="B129" s="16"/>
      <c r="C129" s="16"/>
      <c r="D129" s="16"/>
      <c r="E129" s="16"/>
      <c r="F129" s="17"/>
      <c r="G129" s="15"/>
      <c r="H129" s="16"/>
      <c r="I129" s="16"/>
      <c r="J129" s="16"/>
      <c r="K129" s="16"/>
      <c r="L129" s="17"/>
      <c r="M129" s="15" t="s">
        <v>42</v>
      </c>
      <c r="N129" s="16">
        <f t="shared" si="2"/>
        <v>1.8417462482946794</v>
      </c>
      <c r="O129" s="16">
        <v>4</v>
      </c>
      <c r="P129" s="16">
        <v>55</v>
      </c>
      <c r="Q129" s="16">
        <f t="shared" si="3"/>
        <v>2.5291536557020864</v>
      </c>
      <c r="R129" s="17">
        <v>0.11176014603148232</v>
      </c>
    </row>
    <row r="130" spans="1:18" ht="12.75">
      <c r="A130" s="15"/>
      <c r="B130" s="16"/>
      <c r="C130" s="16"/>
      <c r="D130" s="16"/>
      <c r="E130" s="16"/>
      <c r="F130" s="17"/>
      <c r="G130" s="15"/>
      <c r="H130" s="16"/>
      <c r="I130" s="16"/>
      <c r="J130" s="16"/>
      <c r="K130" s="16"/>
      <c r="L130" s="17"/>
      <c r="M130" s="15" t="s">
        <v>158</v>
      </c>
      <c r="N130" s="16">
        <f t="shared" si="2"/>
        <v>0.7032122038943321</v>
      </c>
      <c r="O130" s="16">
        <v>2</v>
      </c>
      <c r="P130" s="16">
        <v>21</v>
      </c>
      <c r="Q130" s="16">
        <f t="shared" si="3"/>
        <v>2.391395625411086</v>
      </c>
      <c r="R130" s="17">
        <v>0.12200466467603033</v>
      </c>
    </row>
    <row r="131" spans="1:18" ht="12.75">
      <c r="A131" s="15"/>
      <c r="B131" s="16"/>
      <c r="C131" s="16"/>
      <c r="D131" s="16"/>
      <c r="E131" s="16"/>
      <c r="F131" s="17"/>
      <c r="G131" s="15" t="s">
        <v>103</v>
      </c>
      <c r="H131" s="16">
        <f>(270/8063)*J131</f>
        <v>26.387200793749226</v>
      </c>
      <c r="I131" s="16">
        <v>35</v>
      </c>
      <c r="J131" s="16">
        <v>788</v>
      </c>
      <c r="K131" s="16">
        <f>(I131-H131)^2/H131</f>
        <v>2.8112231663756573</v>
      </c>
      <c r="L131" s="17">
        <v>0.09360697895317338</v>
      </c>
      <c r="M131" s="38" t="s">
        <v>106</v>
      </c>
      <c r="N131" s="35">
        <f t="shared" si="2"/>
        <v>4.42019099590723</v>
      </c>
      <c r="O131" s="35">
        <v>10</v>
      </c>
      <c r="P131" s="35">
        <v>132</v>
      </c>
      <c r="Q131" s="35">
        <f t="shared" si="3"/>
        <v>7.043647786030688</v>
      </c>
      <c r="R131" s="36">
        <v>0.007954685635683356</v>
      </c>
    </row>
    <row r="132" spans="1:18" ht="12.75">
      <c r="A132" s="15"/>
      <c r="B132" s="16"/>
      <c r="C132" s="16"/>
      <c r="D132" s="16"/>
      <c r="E132" s="16"/>
      <c r="F132" s="17"/>
      <c r="G132" s="15"/>
      <c r="H132" s="16"/>
      <c r="I132" s="16"/>
      <c r="J132" s="16"/>
      <c r="K132" s="16"/>
      <c r="L132" s="17"/>
      <c r="M132" s="15" t="s">
        <v>104</v>
      </c>
      <c r="N132" s="16">
        <f t="shared" si="2"/>
        <v>7.467443879449337</v>
      </c>
      <c r="O132" s="16">
        <v>8</v>
      </c>
      <c r="P132" s="16">
        <v>223</v>
      </c>
      <c r="Q132" s="16">
        <f t="shared" si="3"/>
        <v>0.037980335187585895</v>
      </c>
      <c r="R132" s="17">
        <v>0.8454826322899831</v>
      </c>
    </row>
    <row r="133" spans="1:18" ht="12.75">
      <c r="A133" s="15"/>
      <c r="B133" s="16"/>
      <c r="C133" s="16"/>
      <c r="D133" s="16"/>
      <c r="E133" s="16"/>
      <c r="F133" s="17"/>
      <c r="G133" s="15"/>
      <c r="H133" s="16"/>
      <c r="I133" s="16"/>
      <c r="J133" s="16"/>
      <c r="K133" s="16"/>
      <c r="L133" s="17"/>
      <c r="M133" s="15" t="s">
        <v>105</v>
      </c>
      <c r="N133" s="16">
        <f aca="true" t="shared" si="4" ref="N133:N179">(270/8063)*P133</f>
        <v>16.17388068956964</v>
      </c>
      <c r="O133" s="16">
        <v>21</v>
      </c>
      <c r="P133" s="16">
        <v>483</v>
      </c>
      <c r="Q133" s="16">
        <f aca="true" t="shared" si="5" ref="Q133:Q179">(O133-N133)^2/N133</f>
        <v>1.4400642644488661</v>
      </c>
      <c r="R133" s="17">
        <v>0.23012894141597828</v>
      </c>
    </row>
    <row r="134" spans="1:18" ht="12.75">
      <c r="A134" s="15"/>
      <c r="B134" s="16"/>
      <c r="C134" s="16"/>
      <c r="D134" s="16"/>
      <c r="E134" s="16"/>
      <c r="F134" s="17"/>
      <c r="G134" s="15"/>
      <c r="H134" s="16"/>
      <c r="I134" s="16"/>
      <c r="J134" s="16"/>
      <c r="K134" s="16"/>
      <c r="L134" s="17"/>
      <c r="M134" s="38" t="s">
        <v>107</v>
      </c>
      <c r="N134" s="35">
        <f t="shared" si="4"/>
        <v>4.721567654719087</v>
      </c>
      <c r="O134" s="35">
        <v>9</v>
      </c>
      <c r="P134" s="35">
        <v>141</v>
      </c>
      <c r="Q134" s="35">
        <f t="shared" si="5"/>
        <v>3.876886803655257</v>
      </c>
      <c r="R134" s="36">
        <v>0.04895525471475837</v>
      </c>
    </row>
    <row r="135" spans="1:18" ht="12.75">
      <c r="A135" s="15"/>
      <c r="B135" s="16"/>
      <c r="C135" s="16"/>
      <c r="D135" s="16"/>
      <c r="E135" s="16"/>
      <c r="F135" s="17"/>
      <c r="G135" s="15"/>
      <c r="H135" s="16"/>
      <c r="I135" s="16"/>
      <c r="J135" s="16"/>
      <c r="K135" s="16"/>
      <c r="L135" s="17"/>
      <c r="M135" s="15" t="s">
        <v>183</v>
      </c>
      <c r="N135" s="16">
        <f t="shared" si="4"/>
        <v>2.511472156765472</v>
      </c>
      <c r="O135" s="16">
        <v>2</v>
      </c>
      <c r="P135" s="16">
        <v>75</v>
      </c>
      <c r="Q135" s="16">
        <f t="shared" si="5"/>
        <v>0.10416351479016334</v>
      </c>
      <c r="R135" s="17">
        <v>0.7468893314174156</v>
      </c>
    </row>
    <row r="136" spans="1:18" ht="22.5">
      <c r="A136" s="15"/>
      <c r="B136" s="16"/>
      <c r="C136" s="16"/>
      <c r="D136" s="16"/>
      <c r="E136" s="16"/>
      <c r="F136" s="17"/>
      <c r="G136" s="15"/>
      <c r="H136" s="16"/>
      <c r="I136" s="16"/>
      <c r="J136" s="16"/>
      <c r="K136" s="16"/>
      <c r="L136" s="17"/>
      <c r="M136" s="15" t="s">
        <v>108</v>
      </c>
      <c r="N136" s="16">
        <f t="shared" si="4"/>
        <v>3.2146843606598043</v>
      </c>
      <c r="O136" s="16">
        <v>5</v>
      </c>
      <c r="P136" s="16">
        <v>96</v>
      </c>
      <c r="Q136" s="16">
        <f t="shared" si="5"/>
        <v>0.9914976322647419</v>
      </c>
      <c r="R136" s="17">
        <v>0.31937661543808316</v>
      </c>
    </row>
    <row r="137" spans="1:18" ht="12.75">
      <c r="A137" s="15"/>
      <c r="B137" s="16"/>
      <c r="C137" s="16"/>
      <c r="D137" s="16"/>
      <c r="E137" s="16"/>
      <c r="F137" s="17"/>
      <c r="G137" s="15"/>
      <c r="H137" s="16"/>
      <c r="I137" s="16"/>
      <c r="J137" s="16"/>
      <c r="K137" s="16"/>
      <c r="L137" s="17"/>
      <c r="M137" s="15" t="s">
        <v>109</v>
      </c>
      <c r="N137" s="16">
        <f t="shared" si="4"/>
        <v>2.143122907106536</v>
      </c>
      <c r="O137" s="16">
        <v>2</v>
      </c>
      <c r="P137" s="16">
        <v>64</v>
      </c>
      <c r="Q137" s="16">
        <f t="shared" si="5"/>
        <v>0.00955809229172122</v>
      </c>
      <c r="R137" s="17">
        <v>0.9221185071384617</v>
      </c>
    </row>
    <row r="138" spans="1:18" ht="22.5">
      <c r="A138" s="15"/>
      <c r="B138" s="16"/>
      <c r="C138" s="16"/>
      <c r="D138" s="16"/>
      <c r="E138" s="16"/>
      <c r="F138" s="17"/>
      <c r="G138" s="15" t="s">
        <v>181</v>
      </c>
      <c r="H138" s="16">
        <f>(270/8063)*J138</f>
        <v>2.3775269750713135</v>
      </c>
      <c r="I138" s="16">
        <v>2</v>
      </c>
      <c r="J138" s="16">
        <v>71</v>
      </c>
      <c r="K138" s="16">
        <f>(I138-H138)^2/H138</f>
        <v>0.059947423688945144</v>
      </c>
      <c r="L138" s="17">
        <v>0.8065790583050148</v>
      </c>
      <c r="M138" s="15" t="s">
        <v>182</v>
      </c>
      <c r="N138" s="16">
        <f t="shared" si="4"/>
        <v>1.1050477489768076</v>
      </c>
      <c r="O138" s="16">
        <v>2</v>
      </c>
      <c r="P138" s="16">
        <v>33</v>
      </c>
      <c r="Q138" s="16">
        <f t="shared" si="5"/>
        <v>0.7248008353965609</v>
      </c>
      <c r="R138" s="17">
        <v>0.39457364908483705</v>
      </c>
    </row>
    <row r="139" spans="1:18" ht="12.75">
      <c r="A139" s="15"/>
      <c r="B139" s="16"/>
      <c r="C139" s="16"/>
      <c r="D139" s="16"/>
      <c r="E139" s="16"/>
      <c r="F139" s="17"/>
      <c r="G139" s="38" t="s">
        <v>114</v>
      </c>
      <c r="H139" s="35">
        <f>(270/8063)*J139</f>
        <v>3.2816569515068834</v>
      </c>
      <c r="I139" s="35">
        <v>7</v>
      </c>
      <c r="J139" s="35">
        <v>98</v>
      </c>
      <c r="K139" s="35">
        <f>(I139-H139)^2/H139</f>
        <v>4.213138432988364</v>
      </c>
      <c r="L139" s="36">
        <v>0.04011205734023715</v>
      </c>
      <c r="M139" s="15" t="s">
        <v>115</v>
      </c>
      <c r="N139" s="16">
        <f t="shared" si="4"/>
        <v>2.7123899293067097</v>
      </c>
      <c r="O139" s="16">
        <v>5</v>
      </c>
      <c r="P139" s="16">
        <v>81</v>
      </c>
      <c r="Q139" s="16">
        <f t="shared" si="5"/>
        <v>1.9293538067644143</v>
      </c>
      <c r="R139" s="17">
        <v>0.16482915899199824</v>
      </c>
    </row>
    <row r="140" spans="1:18" ht="22.5">
      <c r="A140" s="15"/>
      <c r="B140" s="16"/>
      <c r="C140" s="16"/>
      <c r="D140" s="16"/>
      <c r="E140" s="16"/>
      <c r="F140" s="17"/>
      <c r="G140" s="15"/>
      <c r="H140" s="16"/>
      <c r="I140" s="16"/>
      <c r="J140" s="16"/>
      <c r="K140" s="16"/>
      <c r="L140" s="17"/>
      <c r="M140" s="15" t="s">
        <v>179</v>
      </c>
      <c r="N140" s="16">
        <f t="shared" si="4"/>
        <v>0.7032122038943321</v>
      </c>
      <c r="O140" s="16">
        <v>2</v>
      </c>
      <c r="P140" s="16">
        <v>21</v>
      </c>
      <c r="Q140" s="16">
        <f t="shared" si="5"/>
        <v>2.391395625411086</v>
      </c>
      <c r="R140" s="17">
        <v>0.12200466467603033</v>
      </c>
    </row>
    <row r="141" spans="1:18" ht="22.5">
      <c r="A141" s="15"/>
      <c r="B141" s="16"/>
      <c r="C141" s="16"/>
      <c r="D141" s="16"/>
      <c r="E141" s="16"/>
      <c r="F141" s="17"/>
      <c r="G141" s="15" t="s">
        <v>110</v>
      </c>
      <c r="H141" s="16">
        <f>(270/8063)*J141</f>
        <v>14.901401463475134</v>
      </c>
      <c r="I141" s="16">
        <v>22</v>
      </c>
      <c r="J141" s="16">
        <v>445</v>
      </c>
      <c r="K141" s="16">
        <f>(I141-H141)^2/H141</f>
        <v>3.3815679220685575</v>
      </c>
      <c r="L141" s="17">
        <v>0.06592930734348923</v>
      </c>
      <c r="M141" s="15" t="s">
        <v>111</v>
      </c>
      <c r="N141" s="16">
        <f t="shared" si="4"/>
        <v>14.566538509239738</v>
      </c>
      <c r="O141" s="16">
        <v>21</v>
      </c>
      <c r="P141" s="16">
        <v>435</v>
      </c>
      <c r="Q141" s="16">
        <f t="shared" si="5"/>
        <v>2.8414044096228777</v>
      </c>
      <c r="R141" s="17">
        <v>0.09186389077656654</v>
      </c>
    </row>
    <row r="142" spans="1:18" ht="12.75">
      <c r="A142" s="15"/>
      <c r="B142" s="16"/>
      <c r="C142" s="16"/>
      <c r="D142" s="16"/>
      <c r="E142" s="16"/>
      <c r="F142" s="17"/>
      <c r="G142" s="15"/>
      <c r="H142" s="16"/>
      <c r="I142" s="16"/>
      <c r="J142" s="16"/>
      <c r="K142" s="16"/>
      <c r="L142" s="17"/>
      <c r="M142" s="15" t="s">
        <v>174</v>
      </c>
      <c r="N142" s="16">
        <f t="shared" si="4"/>
        <v>1.8752325437182191</v>
      </c>
      <c r="O142" s="16">
        <v>2</v>
      </c>
      <c r="P142" s="16">
        <v>56</v>
      </c>
      <c r="Q142" s="16">
        <f t="shared" si="5"/>
        <v>0.008301326787002081</v>
      </c>
      <c r="R142" s="17">
        <v>0.9274039009274331</v>
      </c>
    </row>
    <row r="143" spans="1:18" ht="22.5">
      <c r="A143" s="15"/>
      <c r="B143" s="16"/>
      <c r="C143" s="16"/>
      <c r="D143" s="16"/>
      <c r="E143" s="16"/>
      <c r="F143" s="17"/>
      <c r="G143" s="15" t="s">
        <v>112</v>
      </c>
      <c r="H143" s="16">
        <f>(270/8063)*J143</f>
        <v>11.016991194344538</v>
      </c>
      <c r="I143" s="16">
        <v>13</v>
      </c>
      <c r="J143" s="16">
        <v>329</v>
      </c>
      <c r="K143" s="16">
        <f>(I143-H143)^2/H143</f>
        <v>0.35693265556259335</v>
      </c>
      <c r="L143" s="17">
        <v>0.5502147145844019</v>
      </c>
      <c r="M143" s="15" t="s">
        <v>113</v>
      </c>
      <c r="N143" s="16">
        <f t="shared" si="4"/>
        <v>10.950018603497458</v>
      </c>
      <c r="O143" s="16">
        <v>13</v>
      </c>
      <c r="P143" s="16">
        <v>327</v>
      </c>
      <c r="Q143" s="16">
        <f t="shared" si="5"/>
        <v>0.38378233664956957</v>
      </c>
      <c r="R143" s="17">
        <v>0.535585912602178</v>
      </c>
    </row>
    <row r="144" spans="1:18" ht="12.75">
      <c r="A144" s="15"/>
      <c r="B144" s="16"/>
      <c r="C144" s="16"/>
      <c r="D144" s="16"/>
      <c r="E144" s="16"/>
      <c r="F144" s="17"/>
      <c r="G144" s="15" t="s">
        <v>116</v>
      </c>
      <c r="H144" s="16">
        <f>(270/8063)*J144</f>
        <v>28.362892223738065</v>
      </c>
      <c r="I144" s="16">
        <v>35</v>
      </c>
      <c r="J144" s="16">
        <v>847</v>
      </c>
      <c r="K144" s="16">
        <f>(I144-H144)^2/H144</f>
        <v>1.553127913973752</v>
      </c>
      <c r="L144" s="17">
        <v>0.21267426948846535</v>
      </c>
      <c r="M144" s="15" t="s">
        <v>117</v>
      </c>
      <c r="N144" s="16">
        <f t="shared" si="4"/>
        <v>14.968374054322213</v>
      </c>
      <c r="O144" s="16">
        <v>15</v>
      </c>
      <c r="P144" s="16">
        <v>447</v>
      </c>
      <c r="Q144" s="16">
        <f t="shared" si="5"/>
        <v>6.682091430802431E-05</v>
      </c>
      <c r="R144" s="17">
        <v>0.9934778409515861</v>
      </c>
    </row>
    <row r="145" spans="1:18" ht="12.75">
      <c r="A145" s="15"/>
      <c r="B145" s="16"/>
      <c r="C145" s="16"/>
      <c r="D145" s="16"/>
      <c r="E145" s="16"/>
      <c r="F145" s="17"/>
      <c r="G145" s="15"/>
      <c r="H145" s="16"/>
      <c r="I145" s="16"/>
      <c r="J145" s="16"/>
      <c r="K145" s="16"/>
      <c r="L145" s="17"/>
      <c r="M145" s="15" t="s">
        <v>105</v>
      </c>
      <c r="N145" s="16">
        <f t="shared" si="4"/>
        <v>16.17388068956964</v>
      </c>
      <c r="O145" s="16">
        <v>21</v>
      </c>
      <c r="P145" s="16">
        <v>483</v>
      </c>
      <c r="Q145" s="16">
        <f t="shared" si="5"/>
        <v>1.4400642644488661</v>
      </c>
      <c r="R145" s="17">
        <v>0.23012894141597828</v>
      </c>
    </row>
    <row r="146" spans="1:18" ht="12.75">
      <c r="A146" s="15"/>
      <c r="B146" s="16"/>
      <c r="C146" s="16"/>
      <c r="D146" s="16"/>
      <c r="E146" s="16"/>
      <c r="F146" s="17"/>
      <c r="G146" s="15"/>
      <c r="H146" s="16"/>
      <c r="I146" s="16"/>
      <c r="J146" s="16"/>
      <c r="K146" s="16"/>
      <c r="L146" s="17"/>
      <c r="M146" s="15" t="s">
        <v>120</v>
      </c>
      <c r="N146" s="16">
        <f t="shared" si="4"/>
        <v>5.35780726776634</v>
      </c>
      <c r="O146" s="16">
        <v>9</v>
      </c>
      <c r="P146" s="16">
        <v>160</v>
      </c>
      <c r="Q146" s="16">
        <f t="shared" si="5"/>
        <v>2.47593226776634</v>
      </c>
      <c r="R146" s="17">
        <v>0.1156008814056454</v>
      </c>
    </row>
    <row r="147" spans="1:18" ht="12.75">
      <c r="A147" s="15"/>
      <c r="B147" s="16"/>
      <c r="C147" s="16"/>
      <c r="D147" s="16"/>
      <c r="E147" s="16"/>
      <c r="F147" s="17"/>
      <c r="G147" s="15"/>
      <c r="H147" s="16"/>
      <c r="I147" s="16"/>
      <c r="J147" s="16"/>
      <c r="K147" s="16"/>
      <c r="L147" s="17"/>
      <c r="M147" s="38" t="s">
        <v>190</v>
      </c>
      <c r="N147" s="35">
        <f t="shared" si="4"/>
        <v>0.267890363388317</v>
      </c>
      <c r="O147" s="35">
        <v>2</v>
      </c>
      <c r="P147" s="35">
        <v>8</v>
      </c>
      <c r="Q147" s="35">
        <f t="shared" si="5"/>
        <v>11.199371844869798</v>
      </c>
      <c r="R147" s="36">
        <v>0.0008182502669064062</v>
      </c>
    </row>
    <row r="148" spans="1:18" ht="12.75">
      <c r="A148" s="15"/>
      <c r="B148" s="16"/>
      <c r="C148" s="16"/>
      <c r="D148" s="16"/>
      <c r="E148" s="16"/>
      <c r="F148" s="17"/>
      <c r="G148" s="15"/>
      <c r="H148" s="16"/>
      <c r="I148" s="16"/>
      <c r="J148" s="16"/>
      <c r="K148" s="16"/>
      <c r="L148" s="17"/>
      <c r="M148" s="15" t="s">
        <v>115</v>
      </c>
      <c r="N148" s="16">
        <f t="shared" si="4"/>
        <v>2.7123899293067097</v>
      </c>
      <c r="O148" s="16">
        <v>5</v>
      </c>
      <c r="P148" s="16">
        <v>81</v>
      </c>
      <c r="Q148" s="16">
        <f t="shared" si="5"/>
        <v>1.9293538067644143</v>
      </c>
      <c r="R148" s="17">
        <v>0.16482915899199824</v>
      </c>
    </row>
    <row r="149" spans="1:18" ht="12.75">
      <c r="A149" s="15"/>
      <c r="B149" s="16"/>
      <c r="C149" s="16"/>
      <c r="D149" s="16"/>
      <c r="E149" s="16"/>
      <c r="F149" s="17"/>
      <c r="G149" s="15"/>
      <c r="H149" s="16"/>
      <c r="I149" s="16"/>
      <c r="J149" s="16"/>
      <c r="K149" s="16"/>
      <c r="L149" s="17"/>
      <c r="M149" s="15" t="s">
        <v>118</v>
      </c>
      <c r="N149" s="16">
        <f t="shared" si="4"/>
        <v>4.42019099590723</v>
      </c>
      <c r="O149" s="16">
        <v>7</v>
      </c>
      <c r="P149" s="16">
        <v>132</v>
      </c>
      <c r="Q149" s="16">
        <f t="shared" si="5"/>
        <v>1.5056848230677249</v>
      </c>
      <c r="R149" s="17">
        <v>0.21979872668764988</v>
      </c>
    </row>
    <row r="150" spans="1:18" ht="22.5">
      <c r="A150" s="15"/>
      <c r="B150" s="16"/>
      <c r="C150" s="16"/>
      <c r="D150" s="16"/>
      <c r="E150" s="16"/>
      <c r="F150" s="17"/>
      <c r="G150" s="15"/>
      <c r="H150" s="16"/>
      <c r="I150" s="16"/>
      <c r="J150" s="16"/>
      <c r="K150" s="16"/>
      <c r="L150" s="17"/>
      <c r="M150" s="15" t="s">
        <v>119</v>
      </c>
      <c r="N150" s="16">
        <f t="shared" si="4"/>
        <v>5.592211335731117</v>
      </c>
      <c r="O150" s="16">
        <v>6</v>
      </c>
      <c r="P150" s="16">
        <v>167</v>
      </c>
      <c r="Q150" s="16">
        <f t="shared" si="5"/>
        <v>0.029736285830917857</v>
      </c>
      <c r="R150" s="17">
        <v>0.8630899582877752</v>
      </c>
    </row>
    <row r="151" spans="1:18" ht="22.5">
      <c r="A151" s="15"/>
      <c r="B151" s="16"/>
      <c r="C151" s="16"/>
      <c r="D151" s="16"/>
      <c r="E151" s="16"/>
      <c r="F151" s="17"/>
      <c r="G151" s="15"/>
      <c r="H151" s="16"/>
      <c r="I151" s="16"/>
      <c r="J151" s="16"/>
      <c r="K151" s="16"/>
      <c r="L151" s="17"/>
      <c r="M151" s="38" t="s">
        <v>178</v>
      </c>
      <c r="N151" s="35">
        <f t="shared" si="4"/>
        <v>1.1720203398238869</v>
      </c>
      <c r="O151" s="35">
        <v>4</v>
      </c>
      <c r="P151" s="35">
        <v>35</v>
      </c>
      <c r="Q151" s="35">
        <f t="shared" si="5"/>
        <v>6.823660551464098</v>
      </c>
      <c r="R151" s="36">
        <v>0.00899579967079256</v>
      </c>
    </row>
    <row r="152" spans="1:18" ht="22.5">
      <c r="A152" s="15"/>
      <c r="B152" s="16"/>
      <c r="C152" s="16"/>
      <c r="D152" s="16"/>
      <c r="E152" s="16"/>
      <c r="F152" s="17"/>
      <c r="G152" s="38" t="s">
        <v>121</v>
      </c>
      <c r="H152" s="35">
        <f>(270/8063)*J152</f>
        <v>14.23167555500434</v>
      </c>
      <c r="I152" s="35">
        <v>26</v>
      </c>
      <c r="J152" s="35">
        <v>425</v>
      </c>
      <c r="K152" s="35">
        <f>(I152-H152)^2/H152</f>
        <v>9.731353114917196</v>
      </c>
      <c r="L152" s="36">
        <v>0.0018115107936005348</v>
      </c>
      <c r="M152" s="38" t="s">
        <v>122</v>
      </c>
      <c r="N152" s="35">
        <f t="shared" si="4"/>
        <v>7.969738310802431</v>
      </c>
      <c r="O152" s="35">
        <v>14</v>
      </c>
      <c r="P152" s="35">
        <v>238</v>
      </c>
      <c r="Q152" s="35">
        <f t="shared" si="5"/>
        <v>4.562766633242517</v>
      </c>
      <c r="R152" s="36">
        <v>0.032674250602585</v>
      </c>
    </row>
    <row r="153" spans="1:18" ht="12.75">
      <c r="A153" s="15"/>
      <c r="B153" s="16"/>
      <c r="C153" s="16"/>
      <c r="D153" s="16"/>
      <c r="E153" s="16"/>
      <c r="F153" s="17"/>
      <c r="G153" s="15"/>
      <c r="H153" s="16"/>
      <c r="I153" s="16"/>
      <c r="J153" s="16"/>
      <c r="K153" s="16"/>
      <c r="L153" s="17"/>
      <c r="M153" s="15" t="s">
        <v>118</v>
      </c>
      <c r="N153" s="16">
        <f t="shared" si="4"/>
        <v>4.42019099590723</v>
      </c>
      <c r="O153" s="16">
        <v>7</v>
      </c>
      <c r="P153" s="16">
        <v>132</v>
      </c>
      <c r="Q153" s="16">
        <f t="shared" si="5"/>
        <v>1.5056848230677249</v>
      </c>
      <c r="R153" s="17">
        <v>0.21979872668764988</v>
      </c>
    </row>
    <row r="154" spans="1:18" ht="22.5">
      <c r="A154" s="15"/>
      <c r="B154" s="16"/>
      <c r="C154" s="16"/>
      <c r="D154" s="16"/>
      <c r="E154" s="16"/>
      <c r="F154" s="17"/>
      <c r="G154" s="15"/>
      <c r="H154" s="16"/>
      <c r="I154" s="16"/>
      <c r="J154" s="16"/>
      <c r="K154" s="16"/>
      <c r="L154" s="17"/>
      <c r="M154" s="38" t="s">
        <v>123</v>
      </c>
      <c r="N154" s="35">
        <f t="shared" si="4"/>
        <v>4.922485427260325</v>
      </c>
      <c r="O154" s="35">
        <v>11</v>
      </c>
      <c r="P154" s="35">
        <v>147</v>
      </c>
      <c r="Q154" s="35">
        <f t="shared" si="5"/>
        <v>7.503563784529159</v>
      </c>
      <c r="R154" s="36">
        <v>0.006157702456569214</v>
      </c>
    </row>
    <row r="155" spans="1:18" ht="22.5">
      <c r="A155" s="15"/>
      <c r="B155" s="16"/>
      <c r="C155" s="16"/>
      <c r="D155" s="16"/>
      <c r="E155" s="16"/>
      <c r="F155" s="17"/>
      <c r="G155" s="15" t="s">
        <v>127</v>
      </c>
      <c r="H155" s="16">
        <f>(270/8063)*J155</f>
        <v>5.35780726776634</v>
      </c>
      <c r="I155" s="16">
        <v>9</v>
      </c>
      <c r="J155" s="16">
        <v>160</v>
      </c>
      <c r="K155" s="16">
        <f>(I155-H155)^2/H155</f>
        <v>2.47593226776634</v>
      </c>
      <c r="L155" s="17">
        <v>0.1156008814056454</v>
      </c>
      <c r="M155" s="15" t="s">
        <v>128</v>
      </c>
      <c r="N155" s="16">
        <f t="shared" si="4"/>
        <v>5.257348381495722</v>
      </c>
      <c r="O155" s="16">
        <v>9</v>
      </c>
      <c r="P155" s="16">
        <v>157</v>
      </c>
      <c r="Q155" s="16">
        <f t="shared" si="5"/>
        <v>2.664354750922472</v>
      </c>
      <c r="R155" s="17">
        <v>0.10261943394232131</v>
      </c>
    </row>
    <row r="156" spans="1:18" ht="12.75">
      <c r="A156" s="15"/>
      <c r="B156" s="16"/>
      <c r="C156" s="16"/>
      <c r="D156" s="16"/>
      <c r="E156" s="16"/>
      <c r="F156" s="17"/>
      <c r="G156" s="15"/>
      <c r="H156" s="16"/>
      <c r="I156" s="16"/>
      <c r="J156" s="16"/>
      <c r="K156" s="16"/>
      <c r="L156" s="17"/>
      <c r="M156" s="15" t="s">
        <v>120</v>
      </c>
      <c r="N156" s="16">
        <f t="shared" si="4"/>
        <v>5.35780726776634</v>
      </c>
      <c r="O156" s="16">
        <v>9</v>
      </c>
      <c r="P156" s="16">
        <v>160</v>
      </c>
      <c r="Q156" s="16">
        <f t="shared" si="5"/>
        <v>2.47593226776634</v>
      </c>
      <c r="R156" s="17">
        <v>0.1156008814056454</v>
      </c>
    </row>
    <row r="157" spans="1:18" ht="12.75">
      <c r="A157" s="15"/>
      <c r="B157" s="16"/>
      <c r="C157" s="16"/>
      <c r="D157" s="16"/>
      <c r="E157" s="16"/>
      <c r="F157" s="17"/>
      <c r="G157" s="15" t="s">
        <v>124</v>
      </c>
      <c r="H157" s="16">
        <f>(270/8063)*J157</f>
        <v>4.888999131836785</v>
      </c>
      <c r="I157" s="16">
        <v>8</v>
      </c>
      <c r="J157" s="16">
        <v>146</v>
      </c>
      <c r="K157" s="16">
        <f>(I157-H157)^2/H157</f>
        <v>1.9796130334095912</v>
      </c>
      <c r="L157" s="17">
        <v>0.1594311788759294</v>
      </c>
      <c r="M157" s="15" t="s">
        <v>126</v>
      </c>
      <c r="N157" s="16">
        <f t="shared" si="4"/>
        <v>1.1720203398238869</v>
      </c>
      <c r="O157" s="16">
        <v>4</v>
      </c>
      <c r="P157" s="16">
        <v>35</v>
      </c>
      <c r="Q157" s="16">
        <f t="shared" si="5"/>
        <v>6.823660551464098</v>
      </c>
      <c r="R157" s="17">
        <v>0.00899579967079256</v>
      </c>
    </row>
    <row r="158" spans="1:18" ht="12.75">
      <c r="A158" s="15"/>
      <c r="B158" s="16"/>
      <c r="C158" s="16"/>
      <c r="D158" s="16"/>
      <c r="E158" s="16"/>
      <c r="F158" s="17"/>
      <c r="G158" s="15"/>
      <c r="H158" s="16"/>
      <c r="I158" s="16"/>
      <c r="J158" s="16"/>
      <c r="K158" s="16"/>
      <c r="L158" s="17"/>
      <c r="M158" s="15" t="s">
        <v>125</v>
      </c>
      <c r="N158" s="16">
        <f t="shared" si="4"/>
        <v>3.951382859977676</v>
      </c>
      <c r="O158" s="16">
        <v>5</v>
      </c>
      <c r="P158" s="16">
        <v>118</v>
      </c>
      <c r="Q158" s="16">
        <f t="shared" si="5"/>
        <v>0.278281792808812</v>
      </c>
      <c r="R158" s="17">
        <v>0.5978296081178607</v>
      </c>
    </row>
    <row r="159" spans="1:18" ht="12.75">
      <c r="A159" s="15"/>
      <c r="B159" s="16"/>
      <c r="C159" s="16"/>
      <c r="D159" s="16"/>
      <c r="E159" s="16"/>
      <c r="F159" s="17"/>
      <c r="G159" s="38" t="s">
        <v>134</v>
      </c>
      <c r="H159" s="35">
        <f>(270/8063)*J159</f>
        <v>15.839017735334243</v>
      </c>
      <c r="I159" s="35">
        <v>30</v>
      </c>
      <c r="J159" s="35">
        <v>473</v>
      </c>
      <c r="K159" s="35">
        <f>(I159-H159)^2/H159</f>
        <v>12.66072316169083</v>
      </c>
      <c r="L159" s="36">
        <v>0.0003734177513682324</v>
      </c>
      <c r="M159" s="38" t="s">
        <v>191</v>
      </c>
      <c r="N159" s="35">
        <f t="shared" si="4"/>
        <v>9.309190127744015</v>
      </c>
      <c r="O159" s="35">
        <v>17</v>
      </c>
      <c r="P159" s="35">
        <v>278</v>
      </c>
      <c r="Q159" s="35">
        <f t="shared" si="5"/>
        <v>6.353781121615587</v>
      </c>
      <c r="R159" s="36">
        <v>0.011713138773324583</v>
      </c>
    </row>
    <row r="160" spans="1:18" ht="12.75">
      <c r="A160" s="15"/>
      <c r="B160" s="16"/>
      <c r="C160" s="16"/>
      <c r="D160" s="16"/>
      <c r="E160" s="16"/>
      <c r="F160" s="17"/>
      <c r="G160" s="15"/>
      <c r="H160" s="16"/>
      <c r="I160" s="16"/>
      <c r="J160" s="16"/>
      <c r="K160" s="16"/>
      <c r="L160" s="17"/>
      <c r="M160" s="38" t="s">
        <v>137</v>
      </c>
      <c r="N160" s="35">
        <f t="shared" si="4"/>
        <v>1.7412873620240605</v>
      </c>
      <c r="O160" s="35">
        <v>6</v>
      </c>
      <c r="P160" s="35">
        <v>52</v>
      </c>
      <c r="Q160" s="35">
        <f t="shared" si="5"/>
        <v>10.415646336383036</v>
      </c>
      <c r="R160" s="36">
        <v>0.0012495211578291698</v>
      </c>
    </row>
    <row r="161" spans="1:18" ht="12.75">
      <c r="A161" s="15"/>
      <c r="B161" s="16"/>
      <c r="C161" s="16"/>
      <c r="D161" s="16"/>
      <c r="E161" s="16"/>
      <c r="F161" s="17"/>
      <c r="G161" s="15"/>
      <c r="H161" s="16"/>
      <c r="I161" s="16"/>
      <c r="J161" s="16"/>
      <c r="K161" s="16"/>
      <c r="L161" s="17"/>
      <c r="M161" s="38" t="s">
        <v>136</v>
      </c>
      <c r="N161" s="35">
        <f t="shared" si="4"/>
        <v>8.00322460622597</v>
      </c>
      <c r="O161" s="35">
        <v>17</v>
      </c>
      <c r="P161" s="35">
        <v>239</v>
      </c>
      <c r="Q161" s="35">
        <f t="shared" si="5"/>
        <v>10.11366936060378</v>
      </c>
      <c r="R161" s="36">
        <v>0.0014717365263723359</v>
      </c>
    </row>
    <row r="162" spans="1:18" ht="12.75">
      <c r="A162" s="15"/>
      <c r="B162" s="16"/>
      <c r="C162" s="16"/>
      <c r="D162" s="16"/>
      <c r="E162" s="16"/>
      <c r="F162" s="17"/>
      <c r="G162" s="15"/>
      <c r="H162" s="16"/>
      <c r="I162" s="16"/>
      <c r="J162" s="16"/>
      <c r="K162" s="16"/>
      <c r="L162" s="17"/>
      <c r="M162" s="15" t="s">
        <v>173</v>
      </c>
      <c r="N162" s="16">
        <f t="shared" si="4"/>
        <v>0.6027533176237133</v>
      </c>
      <c r="O162" s="16">
        <v>2</v>
      </c>
      <c r="P162" s="16">
        <v>18</v>
      </c>
      <c r="Q162" s="16">
        <f t="shared" si="5"/>
        <v>3.2389673093932596</v>
      </c>
      <c r="R162" s="17">
        <v>0.07190594859839294</v>
      </c>
    </row>
    <row r="163" spans="1:18" ht="22.5">
      <c r="A163" s="15"/>
      <c r="B163" s="16"/>
      <c r="C163" s="16"/>
      <c r="D163" s="16"/>
      <c r="E163" s="16"/>
      <c r="F163" s="17"/>
      <c r="G163" s="15" t="s">
        <v>129</v>
      </c>
      <c r="H163" s="16">
        <f>(270/8063)*J163</f>
        <v>10.61515564926206</v>
      </c>
      <c r="I163" s="16">
        <v>15</v>
      </c>
      <c r="J163" s="16">
        <v>317</v>
      </c>
      <c r="K163" s="16">
        <f>(I163-H163)^2/H163</f>
        <v>1.811265007831988</v>
      </c>
      <c r="L163" s="17">
        <v>0.17835655476181467</v>
      </c>
      <c r="M163" s="15" t="s">
        <v>130</v>
      </c>
      <c r="N163" s="16">
        <f t="shared" si="4"/>
        <v>5.3243209723428</v>
      </c>
      <c r="O163" s="16">
        <v>5</v>
      </c>
      <c r="P163" s="16">
        <v>159</v>
      </c>
      <c r="Q163" s="16">
        <f t="shared" si="5"/>
        <v>0.019755400481631075</v>
      </c>
      <c r="R163" s="17">
        <v>0.8882223657022705</v>
      </c>
    </row>
    <row r="164" spans="1:18" ht="12.75">
      <c r="A164" s="15"/>
      <c r="B164" s="16"/>
      <c r="C164" s="16"/>
      <c r="D164" s="16"/>
      <c r="E164" s="16"/>
      <c r="F164" s="17"/>
      <c r="G164" s="15"/>
      <c r="H164" s="16"/>
      <c r="I164" s="16"/>
      <c r="J164" s="16"/>
      <c r="K164" s="16"/>
      <c r="L164" s="17"/>
      <c r="M164" s="15" t="s">
        <v>131</v>
      </c>
      <c r="N164" s="16">
        <f t="shared" si="4"/>
        <v>6.663772789284385</v>
      </c>
      <c r="O164" s="16">
        <v>6</v>
      </c>
      <c r="P164" s="16">
        <v>199</v>
      </c>
      <c r="Q164" s="16">
        <f t="shared" si="5"/>
        <v>0.06611784791085108</v>
      </c>
      <c r="R164" s="17">
        <v>0.7970754005035242</v>
      </c>
    </row>
    <row r="165" spans="1:18" ht="22.5">
      <c r="A165" s="15"/>
      <c r="B165" s="16"/>
      <c r="C165" s="16"/>
      <c r="D165" s="16"/>
      <c r="E165" s="16"/>
      <c r="F165" s="17"/>
      <c r="G165" s="15"/>
      <c r="H165" s="16"/>
      <c r="I165" s="16"/>
      <c r="J165" s="16"/>
      <c r="K165" s="16"/>
      <c r="L165" s="17"/>
      <c r="M165" s="15" t="s">
        <v>132</v>
      </c>
      <c r="N165" s="16">
        <f t="shared" si="4"/>
        <v>3.2481706560833437</v>
      </c>
      <c r="O165" s="16">
        <v>3</v>
      </c>
      <c r="P165" s="16">
        <v>97</v>
      </c>
      <c r="Q165" s="16">
        <f t="shared" si="5"/>
        <v>0.018961034090216516</v>
      </c>
      <c r="R165" s="17">
        <v>0.890478254083509</v>
      </c>
    </row>
    <row r="166" spans="1:18" ht="22.5">
      <c r="A166" s="15"/>
      <c r="B166" s="16"/>
      <c r="C166" s="16"/>
      <c r="D166" s="16"/>
      <c r="E166" s="16"/>
      <c r="F166" s="17"/>
      <c r="G166" s="15"/>
      <c r="H166" s="16"/>
      <c r="I166" s="16"/>
      <c r="J166" s="16"/>
      <c r="K166" s="16"/>
      <c r="L166" s="17"/>
      <c r="M166" s="38" t="s">
        <v>123</v>
      </c>
      <c r="N166" s="35">
        <f t="shared" si="4"/>
        <v>4.922485427260325</v>
      </c>
      <c r="O166" s="35">
        <v>11</v>
      </c>
      <c r="P166" s="35">
        <v>147</v>
      </c>
      <c r="Q166" s="35">
        <f t="shared" si="5"/>
        <v>7.503563784529159</v>
      </c>
      <c r="R166" s="36">
        <v>0.006157702456569214</v>
      </c>
    </row>
    <row r="167" spans="1:18" ht="22.5">
      <c r="A167" s="15"/>
      <c r="B167" s="16"/>
      <c r="C167" s="16"/>
      <c r="D167" s="16"/>
      <c r="E167" s="16"/>
      <c r="F167" s="17"/>
      <c r="G167" s="15"/>
      <c r="H167" s="16"/>
      <c r="I167" s="16"/>
      <c r="J167" s="16"/>
      <c r="K167" s="16"/>
      <c r="L167" s="17"/>
      <c r="M167" s="15" t="s">
        <v>133</v>
      </c>
      <c r="N167" s="16">
        <f t="shared" si="4"/>
        <v>1.8752325437182191</v>
      </c>
      <c r="O167" s="16">
        <v>2</v>
      </c>
      <c r="P167" s="16">
        <v>56</v>
      </c>
      <c r="Q167" s="16">
        <f t="shared" si="5"/>
        <v>0.008301326787002081</v>
      </c>
      <c r="R167" s="17">
        <v>0.9274039009274331</v>
      </c>
    </row>
    <row r="168" spans="1:18" ht="22.5">
      <c r="A168" s="15"/>
      <c r="B168" s="16"/>
      <c r="C168" s="16"/>
      <c r="D168" s="16"/>
      <c r="E168" s="16"/>
      <c r="F168" s="17"/>
      <c r="G168" s="15" t="s">
        <v>138</v>
      </c>
      <c r="H168" s="16">
        <f aca="true" t="shared" si="6" ref="H168:H176">(270/8063)*J168</f>
        <v>1.4064244077886643</v>
      </c>
      <c r="I168" s="16">
        <v>2</v>
      </c>
      <c r="J168" s="16">
        <v>42</v>
      </c>
      <c r="K168" s="16">
        <f aca="true" t="shared" si="7" ref="K168:K176">(I168-H168)^2/H168</f>
        <v>0.25051611854704164</v>
      </c>
      <c r="L168" s="17">
        <v>0.6167118964704487</v>
      </c>
      <c r="M168" s="15" t="s">
        <v>169</v>
      </c>
      <c r="N168" s="16"/>
      <c r="O168" s="16"/>
      <c r="P168" s="16"/>
      <c r="Q168" s="16"/>
      <c r="R168" s="17"/>
    </row>
    <row r="169" spans="1:18" ht="23.25" thickBot="1">
      <c r="A169" s="19"/>
      <c r="B169" s="20"/>
      <c r="C169" s="20"/>
      <c r="D169" s="20"/>
      <c r="E169" s="20"/>
      <c r="F169" s="21"/>
      <c r="G169" s="19" t="s">
        <v>30</v>
      </c>
      <c r="H169" s="20">
        <f t="shared" si="6"/>
        <v>2.4779858613419323</v>
      </c>
      <c r="I169" s="20">
        <v>2</v>
      </c>
      <c r="J169" s="20">
        <v>74</v>
      </c>
      <c r="K169" s="20">
        <f t="shared" si="7"/>
        <v>0.09220007555614651</v>
      </c>
      <c r="L169" s="21">
        <v>0.7613986276915792</v>
      </c>
      <c r="M169" s="48" t="s">
        <v>31</v>
      </c>
      <c r="N169" s="23">
        <f t="shared" si="4"/>
        <v>0.4688081359295548</v>
      </c>
      <c r="O169" s="23">
        <v>2</v>
      </c>
      <c r="P169" s="23">
        <v>14</v>
      </c>
      <c r="Q169" s="23">
        <f t="shared" si="5"/>
        <v>5.0010832682046855</v>
      </c>
      <c r="R169" s="24">
        <v>0.025331459390951938</v>
      </c>
    </row>
    <row r="170" spans="1:18" ht="23.25" thickBot="1">
      <c r="A170" s="40" t="s">
        <v>139</v>
      </c>
      <c r="B170" s="41">
        <f>(270/8063)*D170</f>
        <v>1.4064244077886643</v>
      </c>
      <c r="C170" s="41">
        <v>2</v>
      </c>
      <c r="D170" s="41">
        <v>42</v>
      </c>
      <c r="E170" s="41">
        <f>(C170-B170)^2/B170</f>
        <v>0.25051611854704164</v>
      </c>
      <c r="F170" s="42">
        <v>0.6167118964704487</v>
      </c>
      <c r="G170" s="40" t="s">
        <v>138</v>
      </c>
      <c r="H170" s="41">
        <f t="shared" si="6"/>
        <v>1.4064244077886643</v>
      </c>
      <c r="I170" s="41">
        <v>2</v>
      </c>
      <c r="J170" s="41">
        <v>42</v>
      </c>
      <c r="K170" s="41">
        <f t="shared" si="7"/>
        <v>0.25051611854704164</v>
      </c>
      <c r="L170" s="42">
        <v>0.6167118964704487</v>
      </c>
      <c r="M170" s="40" t="s">
        <v>169</v>
      </c>
      <c r="N170" s="41"/>
      <c r="O170" s="41"/>
      <c r="P170" s="41"/>
      <c r="Q170" s="41"/>
      <c r="R170" s="42"/>
    </row>
    <row r="171" spans="1:18" ht="12.75">
      <c r="A171" s="11" t="s">
        <v>145</v>
      </c>
      <c r="B171" s="12">
        <f>(270/8063)*D171</f>
        <v>18.81929802802927</v>
      </c>
      <c r="C171" s="12">
        <v>26</v>
      </c>
      <c r="D171" s="12">
        <v>562</v>
      </c>
      <c r="E171" s="12">
        <f>(C171-B171)^2/B171</f>
        <v>2.739872695223154</v>
      </c>
      <c r="F171" s="13">
        <v>0.0978725636011395</v>
      </c>
      <c r="G171" s="11" t="s">
        <v>141</v>
      </c>
      <c r="H171" s="12">
        <f t="shared" si="6"/>
        <v>2.4444995659183926</v>
      </c>
      <c r="I171" s="12">
        <v>3</v>
      </c>
      <c r="J171" s="12">
        <v>73</v>
      </c>
      <c r="K171" s="12">
        <f t="shared" si="7"/>
        <v>0.1262347257357443</v>
      </c>
      <c r="L171" s="13">
        <v>0.7223684016511938</v>
      </c>
      <c r="M171" s="11" t="s">
        <v>142</v>
      </c>
      <c r="N171" s="12">
        <f t="shared" si="4"/>
        <v>2.3440406796477737</v>
      </c>
      <c r="O171" s="12">
        <v>3</v>
      </c>
      <c r="P171" s="12">
        <v>70</v>
      </c>
      <c r="Q171" s="12">
        <f t="shared" si="5"/>
        <v>0.18356448917158333</v>
      </c>
      <c r="R171" s="13">
        <v>0.66832770263392</v>
      </c>
    </row>
    <row r="172" spans="1:18" ht="12.75">
      <c r="A172" s="15"/>
      <c r="B172" s="16"/>
      <c r="C172" s="16"/>
      <c r="D172" s="16"/>
      <c r="E172" s="16"/>
      <c r="F172" s="17"/>
      <c r="G172" s="15" t="s">
        <v>146</v>
      </c>
      <c r="H172" s="16">
        <f t="shared" si="6"/>
        <v>14.131216668733723</v>
      </c>
      <c r="I172" s="16">
        <v>19</v>
      </c>
      <c r="J172" s="16">
        <v>422</v>
      </c>
      <c r="K172" s="16">
        <f t="shared" si="7"/>
        <v>1.6774954119318957</v>
      </c>
      <c r="L172" s="17">
        <v>0.1952575860115776</v>
      </c>
      <c r="M172" s="15" t="s">
        <v>167</v>
      </c>
      <c r="N172" s="16">
        <f t="shared" si="4"/>
        <v>11.921121170780108</v>
      </c>
      <c r="O172" s="16">
        <v>16</v>
      </c>
      <c r="P172" s="16">
        <v>356</v>
      </c>
      <c r="Q172" s="16">
        <f t="shared" si="5"/>
        <v>1.3956113913377421</v>
      </c>
      <c r="R172" s="17">
        <v>0.23745975103300565</v>
      </c>
    </row>
    <row r="173" spans="1:18" ht="12.75">
      <c r="A173" s="15"/>
      <c r="B173" s="16"/>
      <c r="C173" s="16"/>
      <c r="D173" s="16"/>
      <c r="E173" s="16"/>
      <c r="F173" s="17"/>
      <c r="G173" s="38" t="s">
        <v>168</v>
      </c>
      <c r="H173" s="35">
        <f t="shared" si="6"/>
        <v>0.33486295423539625</v>
      </c>
      <c r="I173" s="35">
        <v>2</v>
      </c>
      <c r="J173" s="35">
        <v>10</v>
      </c>
      <c r="K173" s="35">
        <f t="shared" si="7"/>
        <v>8.28004813942058</v>
      </c>
      <c r="L173" s="36">
        <v>0.004008306631002934</v>
      </c>
      <c r="M173" s="15" t="s">
        <v>169</v>
      </c>
      <c r="N173" s="16"/>
      <c r="O173" s="16"/>
      <c r="P173" s="16"/>
      <c r="Q173" s="16"/>
      <c r="R173" s="17"/>
    </row>
    <row r="174" spans="1:18" ht="12.75">
      <c r="A174" s="15"/>
      <c r="B174" s="16"/>
      <c r="C174" s="16"/>
      <c r="D174" s="16"/>
      <c r="E174" s="16"/>
      <c r="F174" s="17"/>
      <c r="G174" s="15" t="s">
        <v>147</v>
      </c>
      <c r="H174" s="16">
        <f t="shared" si="6"/>
        <v>2.3440406796477737</v>
      </c>
      <c r="I174" s="16">
        <v>4</v>
      </c>
      <c r="J174" s="16">
        <v>70</v>
      </c>
      <c r="K174" s="16">
        <f t="shared" si="7"/>
        <v>1.1698607854678797</v>
      </c>
      <c r="L174" s="17">
        <v>0.27942984728606945</v>
      </c>
      <c r="M174" s="15" t="s">
        <v>148</v>
      </c>
      <c r="N174" s="16">
        <f t="shared" si="4"/>
        <v>2.3105543842242344</v>
      </c>
      <c r="O174" s="16">
        <v>4</v>
      </c>
      <c r="P174" s="16">
        <v>69</v>
      </c>
      <c r="Q174" s="16">
        <f t="shared" si="5"/>
        <v>1.235299419114196</v>
      </c>
      <c r="R174" s="17">
        <v>0.26637889728935904</v>
      </c>
    </row>
    <row r="175" spans="1:18" ht="12.75">
      <c r="A175" s="15"/>
      <c r="B175" s="16"/>
      <c r="C175" s="16"/>
      <c r="D175" s="16"/>
      <c r="E175" s="16"/>
      <c r="F175" s="17"/>
      <c r="G175" s="15" t="s">
        <v>97</v>
      </c>
      <c r="H175" s="16">
        <f t="shared" si="6"/>
        <v>1.2389929306709662</v>
      </c>
      <c r="I175" s="16">
        <v>2</v>
      </c>
      <c r="J175" s="16">
        <v>37</v>
      </c>
      <c r="K175" s="16">
        <f t="shared" si="7"/>
        <v>0.4674213590993946</v>
      </c>
      <c r="L175" s="17">
        <v>0.4941758619779786</v>
      </c>
      <c r="M175" s="15" t="s">
        <v>169</v>
      </c>
      <c r="N175" s="16"/>
      <c r="O175" s="16"/>
      <c r="P175" s="16"/>
      <c r="Q175" s="16"/>
      <c r="R175" s="17"/>
    </row>
    <row r="176" spans="1:18" ht="12.75">
      <c r="A176" s="15"/>
      <c r="B176" s="16"/>
      <c r="C176" s="16"/>
      <c r="D176" s="16"/>
      <c r="E176" s="16"/>
      <c r="F176" s="17"/>
      <c r="G176" s="15" t="s">
        <v>149</v>
      </c>
      <c r="H176" s="16">
        <f t="shared" si="6"/>
        <v>2.779362520153789</v>
      </c>
      <c r="I176" s="16">
        <v>6</v>
      </c>
      <c r="J176" s="16">
        <v>83</v>
      </c>
      <c r="K176" s="16">
        <f t="shared" si="7"/>
        <v>3.7319729619208575</v>
      </c>
      <c r="L176" s="17">
        <v>0.05338030619297174</v>
      </c>
      <c r="M176" s="15" t="s">
        <v>150</v>
      </c>
      <c r="N176" s="16">
        <f t="shared" si="4"/>
        <v>1.9087188391417587</v>
      </c>
      <c r="O176" s="16">
        <v>4</v>
      </c>
      <c r="P176" s="16">
        <v>57</v>
      </c>
      <c r="Q176" s="16">
        <f t="shared" si="5"/>
        <v>2.291304934008555</v>
      </c>
      <c r="R176" s="17">
        <v>0.13010049966332027</v>
      </c>
    </row>
    <row r="177" spans="1:18" ht="13.5" thickBot="1">
      <c r="A177" s="19"/>
      <c r="B177" s="20"/>
      <c r="C177" s="20"/>
      <c r="D177" s="20"/>
      <c r="E177" s="20"/>
      <c r="F177" s="21"/>
      <c r="G177" s="19"/>
      <c r="H177" s="20"/>
      <c r="I177" s="20"/>
      <c r="J177" s="20"/>
      <c r="K177" s="20"/>
      <c r="L177" s="21"/>
      <c r="M177" s="48" t="s">
        <v>151</v>
      </c>
      <c r="N177" s="23">
        <f t="shared" si="4"/>
        <v>1.2389929306709662</v>
      </c>
      <c r="O177" s="23">
        <v>4</v>
      </c>
      <c r="P177" s="23">
        <v>37</v>
      </c>
      <c r="Q177" s="23">
        <f t="shared" si="5"/>
        <v>6.152706644384679</v>
      </c>
      <c r="R177" s="24">
        <v>0.013121114262234501</v>
      </c>
    </row>
    <row r="178" spans="1:18" ht="12.75">
      <c r="A178" s="11" t="s">
        <v>140</v>
      </c>
      <c r="B178" s="12">
        <f>(270/8063)*D178</f>
        <v>21.59866054818306</v>
      </c>
      <c r="C178" s="12">
        <v>16</v>
      </c>
      <c r="D178" s="12">
        <v>645</v>
      </c>
      <c r="E178" s="12">
        <f>(C178-B178)^2/B178</f>
        <v>1.4512473985993664</v>
      </c>
      <c r="F178" s="13">
        <v>0.22832790222731425</v>
      </c>
      <c r="G178" s="11" t="s">
        <v>141</v>
      </c>
      <c r="H178" s="12">
        <f>(270/8063)*J178</f>
        <v>2.4444995659183926</v>
      </c>
      <c r="I178" s="12">
        <v>3</v>
      </c>
      <c r="J178" s="12">
        <v>73</v>
      </c>
      <c r="K178" s="12">
        <f>(I178-H178)^2/H178</f>
        <v>0.1262347257357443</v>
      </c>
      <c r="L178" s="13">
        <v>0.7223684016511938</v>
      </c>
      <c r="M178" s="11" t="s">
        <v>142</v>
      </c>
      <c r="N178" s="12">
        <f t="shared" si="4"/>
        <v>2.3440406796477737</v>
      </c>
      <c r="O178" s="12">
        <v>3</v>
      </c>
      <c r="P178" s="12">
        <v>70</v>
      </c>
      <c r="Q178" s="12">
        <f t="shared" si="5"/>
        <v>0.18356448917158333</v>
      </c>
      <c r="R178" s="13">
        <v>0.66832770263392</v>
      </c>
    </row>
    <row r="179" spans="1:18" ht="13.5" thickBot="1">
      <c r="A179" s="19"/>
      <c r="B179" s="20"/>
      <c r="C179" s="20"/>
      <c r="D179" s="20"/>
      <c r="E179" s="20"/>
      <c r="F179" s="21"/>
      <c r="G179" s="19" t="s">
        <v>143</v>
      </c>
      <c r="H179" s="20">
        <f>(270/8063)*J179</f>
        <v>19.65645541361776</v>
      </c>
      <c r="I179" s="20">
        <v>13</v>
      </c>
      <c r="J179" s="20">
        <v>587</v>
      </c>
      <c r="K179" s="20">
        <f>(I179-H179)^2/H179</f>
        <v>2.254139810109652</v>
      </c>
      <c r="L179" s="21">
        <v>0.13325748411300764</v>
      </c>
      <c r="M179" s="19" t="s">
        <v>144</v>
      </c>
      <c r="N179" s="20">
        <f t="shared" si="4"/>
        <v>19.355078754805906</v>
      </c>
      <c r="O179" s="20">
        <v>13</v>
      </c>
      <c r="P179" s="20">
        <v>578</v>
      </c>
      <c r="Q179" s="20">
        <f t="shared" si="5"/>
        <v>2.086637129789885</v>
      </c>
      <c r="R179" s="21">
        <v>0.14859284562417996</v>
      </c>
    </row>
  </sheetData>
  <mergeCells count="3">
    <mergeCell ref="A2:F2"/>
    <mergeCell ref="G2:L2"/>
    <mergeCell ref="M2:R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Edwards</dc:creator>
  <cp:keywords/>
  <dc:description/>
  <cp:lastModifiedBy>Trudy F C Mackay</cp:lastModifiedBy>
  <dcterms:created xsi:type="dcterms:W3CDTF">2006-01-23T02:52:48Z</dcterms:created>
  <dcterms:modified xsi:type="dcterms:W3CDTF">2006-02-24T17:32:45Z</dcterms:modified>
  <cp:category/>
  <cp:version/>
  <cp:contentType/>
  <cp:contentStatus/>
</cp:coreProperties>
</file>