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823"/>
  <workbookPr date1904="1" showInkAnnotation="0" autoCompressPictures="0"/>
  <bookViews>
    <workbookView xWindow="3780" yWindow="480" windowWidth="33460" windowHeight="18200" tabRatio="500" activeTab="25"/>
  </bookViews>
  <sheets>
    <sheet name="TOC" sheetId="65" r:id="rId1"/>
    <sheet name="Figure 1G" sheetId="1" r:id="rId2"/>
    <sheet name="Figure 1H" sheetId="2" r:id="rId3"/>
    <sheet name="Figure 2B, C" sheetId="3" r:id="rId4"/>
    <sheet name="Figure 3A, B" sheetId="5" r:id="rId5"/>
    <sheet name="Figure 3C" sheetId="7" r:id="rId6"/>
    <sheet name="Figure 3G" sheetId="8" r:id="rId7"/>
    <sheet name="Figure 5D" sheetId="9" r:id="rId8"/>
    <sheet name="Figure 5E" sheetId="10" r:id="rId9"/>
    <sheet name="Figure 6H" sheetId="12" r:id="rId10"/>
    <sheet name="Figure 7C-K" sheetId="13" r:id="rId11"/>
    <sheet name="Figure 8B-G" sheetId="63" r:id="rId12"/>
    <sheet name="Figure 8H" sheetId="27" r:id="rId13"/>
    <sheet name="Figure 9D" sheetId="28" r:id="rId14"/>
    <sheet name="Figure 9E-H" sheetId="29" r:id="rId15"/>
    <sheet name="Figure S2A" sheetId="33" r:id="rId16"/>
    <sheet name="Figure S2B" sheetId="64" r:id="rId17"/>
    <sheet name="Figure S6D, E" sheetId="35" r:id="rId18"/>
    <sheet name="Figure S7" sheetId="37" r:id="rId19"/>
    <sheet name="Figure S9A" sheetId="38" r:id="rId20"/>
    <sheet name="Figure S9B" sheetId="39" r:id="rId21"/>
    <sheet name="Figure S9C" sheetId="40" r:id="rId22"/>
    <sheet name="Figure S10A-D" sheetId="41" r:id="rId23"/>
    <sheet name="Figure S10E" sheetId="45" r:id="rId24"/>
    <sheet name="Figure S11A-F" sheetId="46" r:id="rId25"/>
    <sheet name="Figure S12B-K" sheetId="52" r:id="rId2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" l="1"/>
  <c r="G10" i="2"/>
  <c r="G9" i="2"/>
  <c r="G8" i="2"/>
  <c r="G7" i="2"/>
  <c r="F10" i="2"/>
  <c r="F9" i="2"/>
  <c r="F8" i="2"/>
  <c r="F7" i="2"/>
  <c r="F6" i="2"/>
  <c r="F5" i="2"/>
  <c r="E10" i="2"/>
  <c r="E9" i="2"/>
  <c r="E8" i="2"/>
  <c r="E7" i="2"/>
  <c r="E6" i="2"/>
  <c r="E5" i="2"/>
  <c r="D14" i="3"/>
  <c r="D11" i="3"/>
  <c r="D8" i="3"/>
  <c r="D5" i="3"/>
  <c r="H83" i="3"/>
  <c r="H80" i="3"/>
  <c r="Q8" i="3"/>
  <c r="H11" i="3"/>
  <c r="D83" i="3"/>
  <c r="D80" i="3"/>
  <c r="Q43" i="3"/>
  <c r="Q40" i="3"/>
  <c r="Q34" i="3"/>
  <c r="Q31" i="3"/>
  <c r="H44" i="3"/>
  <c r="H14" i="3"/>
  <c r="E20" i="3"/>
  <c r="D20" i="3"/>
  <c r="G20" i="3"/>
  <c r="E17" i="3"/>
  <c r="G17" i="3"/>
  <c r="E14" i="3"/>
  <c r="G14" i="3"/>
  <c r="E11" i="3"/>
  <c r="G11" i="3"/>
  <c r="E8" i="3"/>
  <c r="G8" i="3"/>
  <c r="E5" i="3"/>
  <c r="G5" i="3"/>
  <c r="F5" i="3"/>
  <c r="E83" i="3"/>
  <c r="D77" i="3"/>
  <c r="G83" i="3"/>
  <c r="F83" i="3"/>
  <c r="E80" i="3"/>
  <c r="G80" i="3"/>
  <c r="F80" i="3"/>
  <c r="E77" i="3"/>
  <c r="G77" i="3"/>
  <c r="F77" i="3"/>
  <c r="H74" i="3"/>
  <c r="E74" i="3"/>
  <c r="D50" i="3"/>
  <c r="G74" i="3"/>
  <c r="D74" i="3"/>
  <c r="F74" i="3"/>
  <c r="H71" i="3"/>
  <c r="E71" i="3"/>
  <c r="D65" i="3"/>
  <c r="G71" i="3"/>
  <c r="D71" i="3"/>
  <c r="F71" i="3"/>
  <c r="H68" i="3"/>
  <c r="E68" i="3"/>
  <c r="G68" i="3"/>
  <c r="D68" i="3"/>
  <c r="F68" i="3"/>
  <c r="E65" i="3"/>
  <c r="G65" i="3"/>
  <c r="F65" i="3"/>
  <c r="H62" i="3"/>
  <c r="E62" i="3"/>
  <c r="G62" i="3"/>
  <c r="D62" i="3"/>
  <c r="F62" i="3"/>
  <c r="H59" i="3"/>
  <c r="E59" i="3"/>
  <c r="D53" i="3"/>
  <c r="G59" i="3"/>
  <c r="D59" i="3"/>
  <c r="F59" i="3"/>
  <c r="E56" i="3"/>
  <c r="G56" i="3"/>
  <c r="D56" i="3"/>
  <c r="F56" i="3"/>
  <c r="H53" i="3"/>
  <c r="E53" i="3"/>
  <c r="G53" i="3"/>
  <c r="F53" i="3"/>
  <c r="E50" i="3"/>
  <c r="G50" i="3"/>
  <c r="F50" i="3"/>
  <c r="H47" i="3"/>
  <c r="E47" i="3"/>
  <c r="D41" i="3"/>
  <c r="G47" i="3"/>
  <c r="D47" i="3"/>
  <c r="F47" i="3"/>
  <c r="E44" i="3"/>
  <c r="G44" i="3"/>
  <c r="D44" i="3"/>
  <c r="F44" i="3"/>
  <c r="E41" i="3"/>
  <c r="G41" i="3"/>
  <c r="F41" i="3"/>
  <c r="H38" i="3"/>
  <c r="E38" i="3"/>
  <c r="D32" i="3"/>
  <c r="G38" i="3"/>
  <c r="D38" i="3"/>
  <c r="F38" i="3"/>
  <c r="H35" i="3"/>
  <c r="E35" i="3"/>
  <c r="G35" i="3"/>
  <c r="D35" i="3"/>
  <c r="F35" i="3"/>
  <c r="E32" i="3"/>
  <c r="G32" i="3"/>
  <c r="F32" i="3"/>
  <c r="H29" i="3"/>
  <c r="E29" i="3"/>
  <c r="G29" i="3"/>
  <c r="D29" i="3"/>
  <c r="F29" i="3"/>
  <c r="H26" i="3"/>
  <c r="E26" i="3"/>
  <c r="G26" i="3"/>
  <c r="D26" i="3"/>
  <c r="F26" i="3"/>
  <c r="H23" i="3"/>
  <c r="E23" i="3"/>
  <c r="G23" i="3"/>
  <c r="D23" i="3"/>
  <c r="F23" i="3"/>
  <c r="F20" i="3"/>
  <c r="H17" i="3"/>
  <c r="D17" i="3"/>
  <c r="F17" i="3"/>
  <c r="F14" i="3"/>
  <c r="F11" i="3"/>
  <c r="F8" i="3"/>
  <c r="Q17" i="3"/>
  <c r="Q20" i="3"/>
  <c r="Q11" i="3"/>
  <c r="N5" i="3"/>
  <c r="M5" i="3"/>
  <c r="P5" i="3"/>
  <c r="O5" i="3"/>
  <c r="N20" i="3"/>
  <c r="M14" i="3"/>
  <c r="P20" i="3"/>
  <c r="M20" i="3"/>
  <c r="O20" i="3"/>
  <c r="N17" i="3"/>
  <c r="P17" i="3"/>
  <c r="M17" i="3"/>
  <c r="O17" i="3"/>
  <c r="N14" i="3"/>
  <c r="P14" i="3"/>
  <c r="O14" i="3"/>
  <c r="N11" i="3"/>
  <c r="P11" i="3"/>
  <c r="N8" i="3"/>
  <c r="P8" i="3"/>
  <c r="M11" i="3"/>
  <c r="O11" i="3"/>
  <c r="M8" i="3"/>
  <c r="O8" i="3"/>
  <c r="D35" i="5"/>
  <c r="Q44" i="5"/>
  <c r="H65" i="5"/>
  <c r="H56" i="5"/>
  <c r="H20" i="5"/>
  <c r="Q20" i="5"/>
  <c r="Q11" i="5"/>
  <c r="H53" i="5"/>
  <c r="H17" i="5"/>
  <c r="H8" i="5"/>
  <c r="Q41" i="5"/>
  <c r="Q80" i="5"/>
  <c r="Q77" i="5"/>
  <c r="Q71" i="5"/>
  <c r="Q68" i="5"/>
  <c r="Q62" i="5"/>
  <c r="Q59" i="5"/>
  <c r="Q53" i="5"/>
  <c r="Q50" i="5"/>
  <c r="Q29" i="5"/>
  <c r="Q26" i="5"/>
  <c r="Q17" i="5"/>
  <c r="Q8" i="5"/>
  <c r="H62" i="5"/>
  <c r="H47" i="5"/>
  <c r="H44" i="5"/>
  <c r="H38" i="5"/>
  <c r="H35" i="5"/>
  <c r="H29" i="5"/>
  <c r="H26" i="5"/>
  <c r="H11" i="5"/>
  <c r="N29" i="5"/>
  <c r="M23" i="5"/>
  <c r="P29" i="5"/>
  <c r="M29" i="5"/>
  <c r="O29" i="5"/>
  <c r="N26" i="5"/>
  <c r="P26" i="5"/>
  <c r="M26" i="5"/>
  <c r="O26" i="5"/>
  <c r="N23" i="5"/>
  <c r="P23" i="5"/>
  <c r="O23" i="5"/>
  <c r="N20" i="5"/>
  <c r="M14" i="5"/>
  <c r="P20" i="5"/>
  <c r="M20" i="5"/>
  <c r="O20" i="5"/>
  <c r="N17" i="5"/>
  <c r="P17" i="5"/>
  <c r="M17" i="5"/>
  <c r="O17" i="5"/>
  <c r="N14" i="5"/>
  <c r="P14" i="5"/>
  <c r="O14" i="5"/>
  <c r="N11" i="5"/>
  <c r="M5" i="5"/>
  <c r="P11" i="5"/>
  <c r="M11" i="5"/>
  <c r="O11" i="5"/>
  <c r="N8" i="5"/>
  <c r="P8" i="5"/>
  <c r="M8" i="5"/>
  <c r="O8" i="5"/>
  <c r="N5" i="5"/>
  <c r="P5" i="5"/>
  <c r="O5" i="5"/>
  <c r="E65" i="5"/>
  <c r="D59" i="5"/>
  <c r="G65" i="5"/>
  <c r="D65" i="5"/>
  <c r="F65" i="5"/>
  <c r="E62" i="5"/>
  <c r="G62" i="5"/>
  <c r="D62" i="5"/>
  <c r="F62" i="5"/>
  <c r="E59" i="5"/>
  <c r="G59" i="5"/>
  <c r="F59" i="5"/>
  <c r="E56" i="5"/>
  <c r="D50" i="5"/>
  <c r="G56" i="5"/>
  <c r="D56" i="5"/>
  <c r="F56" i="5"/>
  <c r="E53" i="5"/>
  <c r="G53" i="5"/>
  <c r="D53" i="5"/>
  <c r="F53" i="5"/>
  <c r="E50" i="5"/>
  <c r="G50" i="5"/>
  <c r="F50" i="5"/>
  <c r="E47" i="5"/>
  <c r="D41" i="5"/>
  <c r="G47" i="5"/>
  <c r="D47" i="5"/>
  <c r="F47" i="5"/>
  <c r="E44" i="5"/>
  <c r="G44" i="5"/>
  <c r="D44" i="5"/>
  <c r="F44" i="5"/>
  <c r="E41" i="5"/>
  <c r="G41" i="5"/>
  <c r="F41" i="5"/>
  <c r="E38" i="5"/>
  <c r="D32" i="5"/>
  <c r="G38" i="5"/>
  <c r="D38" i="5"/>
  <c r="F38" i="5"/>
  <c r="E35" i="5"/>
  <c r="G35" i="5"/>
  <c r="F35" i="5"/>
  <c r="E32" i="5"/>
  <c r="G32" i="5"/>
  <c r="F32" i="5"/>
  <c r="E29" i="5"/>
  <c r="D23" i="5"/>
  <c r="G29" i="5"/>
  <c r="D29" i="5"/>
  <c r="F29" i="5"/>
  <c r="E26" i="5"/>
  <c r="G26" i="5"/>
  <c r="D26" i="5"/>
  <c r="F26" i="5"/>
  <c r="E23" i="5"/>
  <c r="G23" i="5"/>
  <c r="F23" i="5"/>
  <c r="E20" i="5"/>
  <c r="D14" i="5"/>
  <c r="G20" i="5"/>
  <c r="E17" i="5"/>
  <c r="G17" i="5"/>
  <c r="E14" i="5"/>
  <c r="G14" i="5"/>
  <c r="E11" i="5"/>
  <c r="D5" i="5"/>
  <c r="G11" i="5"/>
  <c r="E8" i="5"/>
  <c r="G8" i="5"/>
  <c r="E5" i="5"/>
  <c r="G5" i="5"/>
  <c r="F14" i="5"/>
  <c r="D20" i="5"/>
  <c r="F20" i="5"/>
  <c r="D17" i="5"/>
  <c r="F17" i="5"/>
  <c r="D11" i="5"/>
  <c r="F11" i="5"/>
  <c r="D8" i="5"/>
  <c r="F8" i="5"/>
  <c r="F5" i="5"/>
  <c r="C24" i="7"/>
  <c r="E24" i="7"/>
  <c r="C12" i="7"/>
  <c r="E12" i="7"/>
  <c r="C22" i="7"/>
  <c r="E22" i="7"/>
  <c r="C23" i="7"/>
  <c r="E23" i="7"/>
  <c r="C10" i="7"/>
  <c r="E10" i="7"/>
  <c r="C11" i="7"/>
  <c r="E11" i="7"/>
  <c r="H22" i="7"/>
  <c r="C39" i="7"/>
  <c r="E39" i="7"/>
  <c r="C15" i="7"/>
  <c r="E15" i="7"/>
  <c r="C37" i="7"/>
  <c r="E37" i="7"/>
  <c r="C38" i="7"/>
  <c r="E38" i="7"/>
  <c r="C13" i="7"/>
  <c r="E13" i="7"/>
  <c r="C14" i="7"/>
  <c r="E14" i="7"/>
  <c r="H37" i="7"/>
  <c r="C36" i="7"/>
  <c r="E36" i="7"/>
  <c r="C34" i="7"/>
  <c r="E34" i="7"/>
  <c r="C35" i="7"/>
  <c r="E35" i="7"/>
  <c r="H34" i="7"/>
  <c r="C30" i="7"/>
  <c r="E30" i="7"/>
  <c r="C6" i="7"/>
  <c r="E6" i="7"/>
  <c r="C28" i="7"/>
  <c r="E28" i="7"/>
  <c r="C29" i="7"/>
  <c r="E29" i="7"/>
  <c r="C4" i="7"/>
  <c r="E4" i="7"/>
  <c r="C5" i="7"/>
  <c r="E5" i="7"/>
  <c r="H28" i="7"/>
  <c r="C27" i="7"/>
  <c r="E27" i="7"/>
  <c r="C25" i="7"/>
  <c r="E25" i="7"/>
  <c r="C26" i="7"/>
  <c r="E26" i="7"/>
  <c r="H25" i="7"/>
  <c r="C21" i="7"/>
  <c r="E21" i="7"/>
  <c r="C9" i="7"/>
  <c r="E9" i="7"/>
  <c r="C19" i="7"/>
  <c r="E19" i="7"/>
  <c r="C20" i="7"/>
  <c r="E20" i="7"/>
  <c r="C7" i="7"/>
  <c r="E7" i="7"/>
  <c r="C8" i="7"/>
  <c r="E8" i="7"/>
  <c r="H19" i="7"/>
  <c r="C33" i="7"/>
  <c r="E33" i="7"/>
  <c r="C31" i="7"/>
  <c r="E31" i="7"/>
  <c r="C32" i="7"/>
  <c r="E32" i="7"/>
  <c r="H31" i="7"/>
  <c r="C18" i="7"/>
  <c r="E18" i="7"/>
  <c r="C16" i="7"/>
  <c r="E16" i="7"/>
  <c r="C17" i="7"/>
  <c r="E17" i="7"/>
  <c r="H16" i="7"/>
  <c r="F4" i="7"/>
  <c r="G37" i="7"/>
  <c r="F37" i="7"/>
  <c r="G34" i="7"/>
  <c r="F34" i="7"/>
  <c r="G31" i="7"/>
  <c r="F31" i="7"/>
  <c r="G28" i="7"/>
  <c r="F28" i="7"/>
  <c r="G25" i="7"/>
  <c r="F25" i="7"/>
  <c r="G22" i="7"/>
  <c r="F22" i="7"/>
  <c r="G19" i="7"/>
  <c r="F19" i="7"/>
  <c r="G16" i="7"/>
  <c r="F16" i="7"/>
  <c r="G13" i="7"/>
  <c r="F13" i="7"/>
  <c r="G10" i="7"/>
  <c r="F10" i="7"/>
  <c r="G7" i="7"/>
  <c r="F7" i="7"/>
  <c r="G4" i="7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39" i="8"/>
  <c r="Q80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39" i="8"/>
  <c r="E80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39" i="8"/>
  <c r="P80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39" i="8"/>
  <c r="D80" i="8"/>
  <c r="I87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39" i="8"/>
  <c r="O80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39" i="8"/>
  <c r="C80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39" i="8"/>
  <c r="L80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39" i="8"/>
  <c r="M80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39" i="8"/>
  <c r="N80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39" i="8"/>
  <c r="B80" i="8"/>
  <c r="H87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39" i="8"/>
  <c r="G80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39" i="8"/>
  <c r="F80" i="8"/>
  <c r="H86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39" i="8"/>
  <c r="K80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39" i="8"/>
  <c r="H80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39" i="8"/>
  <c r="I80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39" i="8"/>
  <c r="J80" i="8"/>
  <c r="G86" i="8"/>
  <c r="G87" i="8"/>
  <c r="G85" i="8"/>
  <c r="I86" i="8"/>
  <c r="E87" i="8"/>
  <c r="C86" i="8"/>
  <c r="F87" i="8"/>
  <c r="F86" i="8"/>
  <c r="F85" i="8"/>
  <c r="D87" i="8"/>
  <c r="D86" i="8"/>
  <c r="D85" i="8"/>
  <c r="E85" i="8"/>
  <c r="C85" i="8"/>
  <c r="C87" i="8"/>
  <c r="E86" i="8"/>
  <c r="Q44" i="9"/>
  <c r="Q41" i="9"/>
  <c r="N38" i="9"/>
  <c r="M38" i="9"/>
  <c r="P38" i="9"/>
  <c r="N44" i="9"/>
  <c r="P44" i="9"/>
  <c r="M44" i="9"/>
  <c r="O44" i="9"/>
  <c r="N41" i="9"/>
  <c r="P41" i="9"/>
  <c r="M41" i="9"/>
  <c r="O41" i="9"/>
  <c r="O38" i="9"/>
  <c r="Q8" i="9"/>
  <c r="H8" i="9"/>
  <c r="H41" i="9"/>
  <c r="H53" i="9"/>
  <c r="H50" i="9"/>
  <c r="H44" i="9"/>
  <c r="E53" i="9"/>
  <c r="D47" i="9"/>
  <c r="G53" i="9"/>
  <c r="D53" i="9"/>
  <c r="F53" i="9"/>
  <c r="E50" i="9"/>
  <c r="G50" i="9"/>
  <c r="D50" i="9"/>
  <c r="F50" i="9"/>
  <c r="E47" i="9"/>
  <c r="G47" i="9"/>
  <c r="F47" i="9"/>
  <c r="E44" i="9"/>
  <c r="D38" i="9"/>
  <c r="G44" i="9"/>
  <c r="D44" i="9"/>
  <c r="F44" i="9"/>
  <c r="E41" i="9"/>
  <c r="G41" i="9"/>
  <c r="D41" i="9"/>
  <c r="F41" i="9"/>
  <c r="E38" i="9"/>
  <c r="G38" i="9"/>
  <c r="F38" i="9"/>
  <c r="Q11" i="9"/>
  <c r="H29" i="9"/>
  <c r="H26" i="9"/>
  <c r="H20" i="9"/>
  <c r="H17" i="9"/>
  <c r="H11" i="9"/>
  <c r="E29" i="9"/>
  <c r="D23" i="9"/>
  <c r="G29" i="9"/>
  <c r="D29" i="9"/>
  <c r="F29" i="9"/>
  <c r="E26" i="9"/>
  <c r="G26" i="9"/>
  <c r="D26" i="9"/>
  <c r="F26" i="9"/>
  <c r="E23" i="9"/>
  <c r="G23" i="9"/>
  <c r="F23" i="9"/>
  <c r="D5" i="9"/>
  <c r="F5" i="9"/>
  <c r="E20" i="9"/>
  <c r="D14" i="9"/>
  <c r="G20" i="9"/>
  <c r="D20" i="9"/>
  <c r="F20" i="9"/>
  <c r="E17" i="9"/>
  <c r="G17" i="9"/>
  <c r="D17" i="9"/>
  <c r="F17" i="9"/>
  <c r="E14" i="9"/>
  <c r="G14" i="9"/>
  <c r="F14" i="9"/>
  <c r="E11" i="9"/>
  <c r="G11" i="9"/>
  <c r="D11" i="9"/>
  <c r="F11" i="9"/>
  <c r="E8" i="9"/>
  <c r="G8" i="9"/>
  <c r="D8" i="9"/>
  <c r="F8" i="9"/>
  <c r="E5" i="9"/>
  <c r="G5" i="9"/>
  <c r="Q125" i="13"/>
  <c r="N125" i="13"/>
  <c r="M107" i="13"/>
  <c r="P125" i="13"/>
  <c r="Q65" i="13"/>
  <c r="N65" i="13"/>
  <c r="M65" i="13"/>
  <c r="Q20" i="13"/>
  <c r="N20" i="13"/>
  <c r="M5" i="13"/>
  <c r="P20" i="13"/>
  <c r="H8" i="13"/>
  <c r="Q62" i="13"/>
  <c r="Q128" i="13"/>
  <c r="Q122" i="13"/>
  <c r="Q119" i="13"/>
  <c r="Q116" i="13"/>
  <c r="Q113" i="13"/>
  <c r="Q110" i="13"/>
  <c r="Q104" i="13"/>
  <c r="Q101" i="13"/>
  <c r="Q98" i="13"/>
  <c r="Q95" i="13"/>
  <c r="Q92" i="13"/>
  <c r="Q89" i="13"/>
  <c r="Q86" i="13"/>
  <c r="Q80" i="13"/>
  <c r="Q77" i="13"/>
  <c r="Q74" i="13"/>
  <c r="Q71" i="13"/>
  <c r="Q68" i="13"/>
  <c r="H128" i="13"/>
  <c r="H125" i="13"/>
  <c r="H122" i="13"/>
  <c r="H119" i="13"/>
  <c r="H116" i="13"/>
  <c r="H113" i="13"/>
  <c r="H110" i="13"/>
  <c r="H104" i="13"/>
  <c r="H101" i="13"/>
  <c r="H98" i="13"/>
  <c r="H95" i="13"/>
  <c r="H92" i="13"/>
  <c r="H89" i="13"/>
  <c r="H86" i="13"/>
  <c r="H80" i="13"/>
  <c r="H77" i="13"/>
  <c r="H74" i="13"/>
  <c r="H71" i="13"/>
  <c r="H68" i="13"/>
  <c r="H65" i="13"/>
  <c r="H62" i="13"/>
  <c r="Q32" i="13"/>
  <c r="Q50" i="13"/>
  <c r="Q47" i="13"/>
  <c r="Q44" i="13"/>
  <c r="Q41" i="13"/>
  <c r="Q38" i="13"/>
  <c r="Q35" i="13"/>
  <c r="Q26" i="13"/>
  <c r="Q23" i="13"/>
  <c r="Q17" i="13"/>
  <c r="Q14" i="13"/>
  <c r="Q11" i="13"/>
  <c r="Q8" i="13"/>
  <c r="H26" i="13"/>
  <c r="H23" i="13"/>
  <c r="H20" i="13"/>
  <c r="H17" i="13"/>
  <c r="H14" i="13"/>
  <c r="H11" i="13"/>
  <c r="M125" i="13"/>
  <c r="M20" i="13"/>
  <c r="O20" i="13"/>
  <c r="N128" i="13"/>
  <c r="P128" i="13"/>
  <c r="M128" i="13"/>
  <c r="O128" i="13"/>
  <c r="O125" i="13"/>
  <c r="N122" i="13"/>
  <c r="P122" i="13"/>
  <c r="M122" i="13"/>
  <c r="O122" i="13"/>
  <c r="N119" i="13"/>
  <c r="P119" i="13"/>
  <c r="M119" i="13"/>
  <c r="O119" i="13"/>
  <c r="N116" i="13"/>
  <c r="P116" i="13"/>
  <c r="M116" i="13"/>
  <c r="O116" i="13"/>
  <c r="N113" i="13"/>
  <c r="P113" i="13"/>
  <c r="M113" i="13"/>
  <c r="O113" i="13"/>
  <c r="N110" i="13"/>
  <c r="P110" i="13"/>
  <c r="M110" i="13"/>
  <c r="O110" i="13"/>
  <c r="N107" i="13"/>
  <c r="P107" i="13"/>
  <c r="O107" i="13"/>
  <c r="N104" i="13"/>
  <c r="M83" i="13"/>
  <c r="P104" i="13"/>
  <c r="M104" i="13"/>
  <c r="O104" i="13"/>
  <c r="N101" i="13"/>
  <c r="P101" i="13"/>
  <c r="M101" i="13"/>
  <c r="O101" i="13"/>
  <c r="N98" i="13"/>
  <c r="P98" i="13"/>
  <c r="M98" i="13"/>
  <c r="O98" i="13"/>
  <c r="N95" i="13"/>
  <c r="P95" i="13"/>
  <c r="M95" i="13"/>
  <c r="O95" i="13"/>
  <c r="N92" i="13"/>
  <c r="P92" i="13"/>
  <c r="M92" i="13"/>
  <c r="O92" i="13"/>
  <c r="N89" i="13"/>
  <c r="P89" i="13"/>
  <c r="M89" i="13"/>
  <c r="O89" i="13"/>
  <c r="N86" i="13"/>
  <c r="P86" i="13"/>
  <c r="M86" i="13"/>
  <c r="O86" i="13"/>
  <c r="N83" i="13"/>
  <c r="P83" i="13"/>
  <c r="O83" i="13"/>
  <c r="N80" i="13"/>
  <c r="M59" i="13"/>
  <c r="P80" i="13"/>
  <c r="M80" i="13"/>
  <c r="O80" i="13"/>
  <c r="N77" i="13"/>
  <c r="P77" i="13"/>
  <c r="M77" i="13"/>
  <c r="O77" i="13"/>
  <c r="N74" i="13"/>
  <c r="P74" i="13"/>
  <c r="M74" i="13"/>
  <c r="O74" i="13"/>
  <c r="N71" i="13"/>
  <c r="P71" i="13"/>
  <c r="M71" i="13"/>
  <c r="O71" i="13"/>
  <c r="N68" i="13"/>
  <c r="P68" i="13"/>
  <c r="M68" i="13"/>
  <c r="O68" i="13"/>
  <c r="P65" i="13"/>
  <c r="O65" i="13"/>
  <c r="N62" i="13"/>
  <c r="P62" i="13"/>
  <c r="M62" i="13"/>
  <c r="O62" i="13"/>
  <c r="N59" i="13"/>
  <c r="P59" i="13"/>
  <c r="O59" i="13"/>
  <c r="E128" i="13"/>
  <c r="D107" i="13"/>
  <c r="G128" i="13"/>
  <c r="E104" i="13"/>
  <c r="D83" i="13"/>
  <c r="G104" i="13"/>
  <c r="E80" i="13"/>
  <c r="D59" i="13"/>
  <c r="G80" i="13"/>
  <c r="E77" i="13"/>
  <c r="G77" i="13"/>
  <c r="E74" i="13"/>
  <c r="G74" i="13"/>
  <c r="E71" i="13"/>
  <c r="G71" i="13"/>
  <c r="E68" i="13"/>
  <c r="G68" i="13"/>
  <c r="E65" i="13"/>
  <c r="G65" i="13"/>
  <c r="E62" i="13"/>
  <c r="G62" i="13"/>
  <c r="E59" i="13"/>
  <c r="G59" i="13"/>
  <c r="N50" i="13"/>
  <c r="M29" i="13"/>
  <c r="P50" i="13"/>
  <c r="N26" i="13"/>
  <c r="P26" i="13"/>
  <c r="E26" i="13"/>
  <c r="D5" i="13"/>
  <c r="G26" i="13"/>
  <c r="E125" i="13"/>
  <c r="G125" i="13"/>
  <c r="E122" i="13"/>
  <c r="G122" i="13"/>
  <c r="E119" i="13"/>
  <c r="G119" i="13"/>
  <c r="E116" i="13"/>
  <c r="G116" i="13"/>
  <c r="E113" i="13"/>
  <c r="G113" i="13"/>
  <c r="E110" i="13"/>
  <c r="G110" i="13"/>
  <c r="E107" i="13"/>
  <c r="G107" i="13"/>
  <c r="D128" i="13"/>
  <c r="F128" i="13"/>
  <c r="D125" i="13"/>
  <c r="F125" i="13"/>
  <c r="D122" i="13"/>
  <c r="F122" i="13"/>
  <c r="D119" i="13"/>
  <c r="F119" i="13"/>
  <c r="D116" i="13"/>
  <c r="F116" i="13"/>
  <c r="D113" i="13"/>
  <c r="F113" i="13"/>
  <c r="D110" i="13"/>
  <c r="F110" i="13"/>
  <c r="F107" i="13"/>
  <c r="D104" i="13"/>
  <c r="F104" i="13"/>
  <c r="E101" i="13"/>
  <c r="G101" i="13"/>
  <c r="D101" i="13"/>
  <c r="F101" i="13"/>
  <c r="E98" i="13"/>
  <c r="G98" i="13"/>
  <c r="D98" i="13"/>
  <c r="F98" i="13"/>
  <c r="E95" i="13"/>
  <c r="G95" i="13"/>
  <c r="D95" i="13"/>
  <c r="F95" i="13"/>
  <c r="E92" i="13"/>
  <c r="G92" i="13"/>
  <c r="D92" i="13"/>
  <c r="F92" i="13"/>
  <c r="E89" i="13"/>
  <c r="G89" i="13"/>
  <c r="D89" i="13"/>
  <c r="F89" i="13"/>
  <c r="E86" i="13"/>
  <c r="G86" i="13"/>
  <c r="D86" i="13"/>
  <c r="F86" i="13"/>
  <c r="E83" i="13"/>
  <c r="G83" i="13"/>
  <c r="F83" i="13"/>
  <c r="D80" i="13"/>
  <c r="F80" i="13"/>
  <c r="D77" i="13"/>
  <c r="F77" i="13"/>
  <c r="D74" i="13"/>
  <c r="F74" i="13"/>
  <c r="D71" i="13"/>
  <c r="F71" i="13"/>
  <c r="D68" i="13"/>
  <c r="F68" i="13"/>
  <c r="D65" i="13"/>
  <c r="F65" i="13"/>
  <c r="D62" i="13"/>
  <c r="F62" i="13"/>
  <c r="F59" i="13"/>
  <c r="M17" i="13"/>
  <c r="M50" i="13"/>
  <c r="O50" i="13"/>
  <c r="N47" i="13"/>
  <c r="P47" i="13"/>
  <c r="M47" i="13"/>
  <c r="O47" i="13"/>
  <c r="N44" i="13"/>
  <c r="P44" i="13"/>
  <c r="M44" i="13"/>
  <c r="O44" i="13"/>
  <c r="N41" i="13"/>
  <c r="P41" i="13"/>
  <c r="M41" i="13"/>
  <c r="O41" i="13"/>
  <c r="N38" i="13"/>
  <c r="P38" i="13"/>
  <c r="M38" i="13"/>
  <c r="O38" i="13"/>
  <c r="N35" i="13"/>
  <c r="P35" i="13"/>
  <c r="M35" i="13"/>
  <c r="O35" i="13"/>
  <c r="N32" i="13"/>
  <c r="P32" i="13"/>
  <c r="M32" i="13"/>
  <c r="O32" i="13"/>
  <c r="N29" i="13"/>
  <c r="P29" i="13"/>
  <c r="O29" i="13"/>
  <c r="M26" i="13"/>
  <c r="O26" i="13"/>
  <c r="N23" i="13"/>
  <c r="P23" i="13"/>
  <c r="M23" i="13"/>
  <c r="O23" i="13"/>
  <c r="N17" i="13"/>
  <c r="P17" i="13"/>
  <c r="O17" i="13"/>
  <c r="N14" i="13"/>
  <c r="P14" i="13"/>
  <c r="M14" i="13"/>
  <c r="O14" i="13"/>
  <c r="N11" i="13"/>
  <c r="P11" i="13"/>
  <c r="M11" i="13"/>
  <c r="O11" i="13"/>
  <c r="N8" i="13"/>
  <c r="P8" i="13"/>
  <c r="M8" i="13"/>
  <c r="O8" i="13"/>
  <c r="N5" i="13"/>
  <c r="P5" i="13"/>
  <c r="O5" i="13"/>
  <c r="D26" i="13"/>
  <c r="F26" i="13"/>
  <c r="E23" i="13"/>
  <c r="G23" i="13"/>
  <c r="E20" i="13"/>
  <c r="G20" i="13"/>
  <c r="E17" i="13"/>
  <c r="G17" i="13"/>
  <c r="E14" i="13"/>
  <c r="G14" i="13"/>
  <c r="E11" i="13"/>
  <c r="G11" i="13"/>
  <c r="E8" i="13"/>
  <c r="G8" i="13"/>
  <c r="E5" i="13"/>
  <c r="G5" i="13"/>
  <c r="D23" i="13"/>
  <c r="F23" i="13"/>
  <c r="D20" i="13"/>
  <c r="F20" i="13"/>
  <c r="D17" i="13"/>
  <c r="F17" i="13"/>
  <c r="D14" i="13"/>
  <c r="F14" i="13"/>
  <c r="D11" i="13"/>
  <c r="F11" i="13"/>
  <c r="D8" i="13"/>
  <c r="F8" i="13"/>
  <c r="F5" i="13"/>
  <c r="G55" i="63"/>
  <c r="O53" i="63"/>
  <c r="W53" i="63"/>
  <c r="W16" i="63"/>
  <c r="O16" i="63"/>
  <c r="G18" i="63"/>
  <c r="W50" i="63"/>
  <c r="W47" i="63"/>
  <c r="W44" i="63"/>
  <c r="W13" i="63"/>
  <c r="W10" i="63"/>
  <c r="W7" i="63"/>
  <c r="O13" i="63"/>
  <c r="O10" i="63"/>
  <c r="O7" i="63"/>
  <c r="O50" i="63"/>
  <c r="O47" i="63"/>
  <c r="O44" i="63"/>
  <c r="G52" i="63"/>
  <c r="G49" i="63"/>
  <c r="G46" i="63"/>
  <c r="G15" i="63"/>
  <c r="G12" i="63"/>
  <c r="G9" i="63"/>
  <c r="D72" i="63"/>
  <c r="C58" i="63"/>
  <c r="F72" i="63"/>
  <c r="C72" i="63"/>
  <c r="E72" i="63"/>
  <c r="D69" i="63"/>
  <c r="F69" i="63"/>
  <c r="C69" i="63"/>
  <c r="E69" i="63"/>
  <c r="D66" i="63"/>
  <c r="F66" i="63"/>
  <c r="C66" i="63"/>
  <c r="E66" i="63"/>
  <c r="D63" i="63"/>
  <c r="F63" i="63"/>
  <c r="C63" i="63"/>
  <c r="E63" i="63"/>
  <c r="D58" i="63"/>
  <c r="F58" i="63"/>
  <c r="E58" i="63"/>
  <c r="D55" i="63"/>
  <c r="C41" i="63"/>
  <c r="F55" i="63"/>
  <c r="C55" i="63"/>
  <c r="E55" i="63"/>
  <c r="D52" i="63"/>
  <c r="F52" i="63"/>
  <c r="C52" i="63"/>
  <c r="E52" i="63"/>
  <c r="D49" i="63"/>
  <c r="F49" i="63"/>
  <c r="C49" i="63"/>
  <c r="E49" i="63"/>
  <c r="D46" i="63"/>
  <c r="F46" i="63"/>
  <c r="C46" i="63"/>
  <c r="E46" i="63"/>
  <c r="D41" i="63"/>
  <c r="F41" i="63"/>
  <c r="E41" i="63"/>
  <c r="D35" i="63"/>
  <c r="C21" i="63"/>
  <c r="F35" i="63"/>
  <c r="C35" i="63"/>
  <c r="E35" i="63"/>
  <c r="D32" i="63"/>
  <c r="F32" i="63"/>
  <c r="C32" i="63"/>
  <c r="E32" i="63"/>
  <c r="D29" i="63"/>
  <c r="F29" i="63"/>
  <c r="C29" i="63"/>
  <c r="E29" i="63"/>
  <c r="D26" i="63"/>
  <c r="F26" i="63"/>
  <c r="C26" i="63"/>
  <c r="E26" i="63"/>
  <c r="D21" i="63"/>
  <c r="F21" i="63"/>
  <c r="E21" i="63"/>
  <c r="D18" i="63"/>
  <c r="C4" i="63"/>
  <c r="F18" i="63"/>
  <c r="C18" i="63"/>
  <c r="E18" i="63"/>
  <c r="D15" i="63"/>
  <c r="F15" i="63"/>
  <c r="C15" i="63"/>
  <c r="E15" i="63"/>
  <c r="D12" i="63"/>
  <c r="F12" i="63"/>
  <c r="C12" i="63"/>
  <c r="E12" i="63"/>
  <c r="D9" i="63"/>
  <c r="F9" i="63"/>
  <c r="C9" i="63"/>
  <c r="E9" i="63"/>
  <c r="D4" i="63"/>
  <c r="F4" i="63"/>
  <c r="E4" i="63"/>
  <c r="L7" i="63"/>
  <c r="K7" i="63"/>
  <c r="K4" i="63"/>
  <c r="M7" i="63"/>
  <c r="N7" i="63"/>
  <c r="T31" i="63"/>
  <c r="S4" i="63"/>
  <c r="V31" i="63"/>
  <c r="S31" i="63"/>
  <c r="U31" i="63"/>
  <c r="T28" i="63"/>
  <c r="V28" i="63"/>
  <c r="S28" i="63"/>
  <c r="U28" i="63"/>
  <c r="T25" i="63"/>
  <c r="V25" i="63"/>
  <c r="S25" i="63"/>
  <c r="U25" i="63"/>
  <c r="T22" i="63"/>
  <c r="V22" i="63"/>
  <c r="S22" i="63"/>
  <c r="U22" i="63"/>
  <c r="T19" i="63"/>
  <c r="V19" i="63"/>
  <c r="S19" i="63"/>
  <c r="U19" i="63"/>
  <c r="T16" i="63"/>
  <c r="V16" i="63"/>
  <c r="S16" i="63"/>
  <c r="U16" i="63"/>
  <c r="T13" i="63"/>
  <c r="V13" i="63"/>
  <c r="S13" i="63"/>
  <c r="U13" i="63"/>
  <c r="T10" i="63"/>
  <c r="V10" i="63"/>
  <c r="S10" i="63"/>
  <c r="U10" i="63"/>
  <c r="T7" i="63"/>
  <c r="V7" i="63"/>
  <c r="S7" i="63"/>
  <c r="U7" i="63"/>
  <c r="T4" i="63"/>
  <c r="V4" i="63"/>
  <c r="U4" i="63"/>
  <c r="T68" i="63"/>
  <c r="S41" i="63"/>
  <c r="V68" i="63"/>
  <c r="S68" i="63"/>
  <c r="U68" i="63"/>
  <c r="T65" i="63"/>
  <c r="V65" i="63"/>
  <c r="S65" i="63"/>
  <c r="U65" i="63"/>
  <c r="T62" i="63"/>
  <c r="V62" i="63"/>
  <c r="S62" i="63"/>
  <c r="U62" i="63"/>
  <c r="T59" i="63"/>
  <c r="V59" i="63"/>
  <c r="S59" i="63"/>
  <c r="U59" i="63"/>
  <c r="T56" i="63"/>
  <c r="V56" i="63"/>
  <c r="S56" i="63"/>
  <c r="U56" i="63"/>
  <c r="T53" i="63"/>
  <c r="V53" i="63"/>
  <c r="S53" i="63"/>
  <c r="U53" i="63"/>
  <c r="T50" i="63"/>
  <c r="V50" i="63"/>
  <c r="S50" i="63"/>
  <c r="U50" i="63"/>
  <c r="T47" i="63"/>
  <c r="V47" i="63"/>
  <c r="S47" i="63"/>
  <c r="U47" i="63"/>
  <c r="T44" i="63"/>
  <c r="V44" i="63"/>
  <c r="S44" i="63"/>
  <c r="U44" i="63"/>
  <c r="T41" i="63"/>
  <c r="V41" i="63"/>
  <c r="U41" i="63"/>
  <c r="L68" i="63"/>
  <c r="K41" i="63"/>
  <c r="N68" i="63"/>
  <c r="K68" i="63"/>
  <c r="M68" i="63"/>
  <c r="L65" i="63"/>
  <c r="N65" i="63"/>
  <c r="K65" i="63"/>
  <c r="M65" i="63"/>
  <c r="L62" i="63"/>
  <c r="N62" i="63"/>
  <c r="K62" i="63"/>
  <c r="M62" i="63"/>
  <c r="L59" i="63"/>
  <c r="N59" i="63"/>
  <c r="K59" i="63"/>
  <c r="M59" i="63"/>
  <c r="L56" i="63"/>
  <c r="N56" i="63"/>
  <c r="K56" i="63"/>
  <c r="M56" i="63"/>
  <c r="L53" i="63"/>
  <c r="N53" i="63"/>
  <c r="K53" i="63"/>
  <c r="M53" i="63"/>
  <c r="L50" i="63"/>
  <c r="N50" i="63"/>
  <c r="K50" i="63"/>
  <c r="M50" i="63"/>
  <c r="L47" i="63"/>
  <c r="N47" i="63"/>
  <c r="K47" i="63"/>
  <c r="M47" i="63"/>
  <c r="L44" i="63"/>
  <c r="N44" i="63"/>
  <c r="K44" i="63"/>
  <c r="M44" i="63"/>
  <c r="L41" i="63"/>
  <c r="N41" i="63"/>
  <c r="M41" i="63"/>
  <c r="L31" i="63"/>
  <c r="N31" i="63"/>
  <c r="K31" i="63"/>
  <c r="M31" i="63"/>
  <c r="L28" i="63"/>
  <c r="N28" i="63"/>
  <c r="K28" i="63"/>
  <c r="M28" i="63"/>
  <c r="L25" i="63"/>
  <c r="N25" i="63"/>
  <c r="K25" i="63"/>
  <c r="M25" i="63"/>
  <c r="L22" i="63"/>
  <c r="N22" i="63"/>
  <c r="K22" i="63"/>
  <c r="M22" i="63"/>
  <c r="L19" i="63"/>
  <c r="N19" i="63"/>
  <c r="K19" i="63"/>
  <c r="M19" i="63"/>
  <c r="L16" i="63"/>
  <c r="N16" i="63"/>
  <c r="K16" i="63"/>
  <c r="M16" i="63"/>
  <c r="L13" i="63"/>
  <c r="N13" i="63"/>
  <c r="K13" i="63"/>
  <c r="M13" i="63"/>
  <c r="L10" i="63"/>
  <c r="N10" i="63"/>
  <c r="K10" i="63"/>
  <c r="M10" i="63"/>
  <c r="L4" i="63"/>
  <c r="N4" i="63"/>
  <c r="M4" i="63"/>
  <c r="J44" i="27"/>
  <c r="O25" i="27"/>
  <c r="T25" i="27"/>
  <c r="O26" i="27"/>
  <c r="O32" i="27"/>
  <c r="T32" i="27"/>
  <c r="L44" i="27"/>
  <c r="K44" i="27"/>
  <c r="Q43" i="27"/>
  <c r="V43" i="27"/>
  <c r="P43" i="27"/>
  <c r="U43" i="27"/>
  <c r="O43" i="27"/>
  <c r="T43" i="27"/>
  <c r="Q42" i="27"/>
  <c r="V42" i="27"/>
  <c r="P42" i="27"/>
  <c r="U42" i="27"/>
  <c r="O42" i="27"/>
  <c r="T42" i="27"/>
  <c r="Q41" i="27"/>
  <c r="V41" i="27"/>
  <c r="P41" i="27"/>
  <c r="U41" i="27"/>
  <c r="O41" i="27"/>
  <c r="T41" i="27"/>
  <c r="Q40" i="27"/>
  <c r="V40" i="27"/>
  <c r="P40" i="27"/>
  <c r="U40" i="27"/>
  <c r="O40" i="27"/>
  <c r="T40" i="27"/>
  <c r="Q39" i="27"/>
  <c r="V39" i="27"/>
  <c r="P39" i="27"/>
  <c r="U39" i="27"/>
  <c r="O39" i="27"/>
  <c r="T39" i="27"/>
  <c r="Q38" i="27"/>
  <c r="V38" i="27"/>
  <c r="P38" i="27"/>
  <c r="U38" i="27"/>
  <c r="O38" i="27"/>
  <c r="T38" i="27"/>
  <c r="Q37" i="27"/>
  <c r="V37" i="27"/>
  <c r="P37" i="27"/>
  <c r="U37" i="27"/>
  <c r="O37" i="27"/>
  <c r="T37" i="27"/>
  <c r="Q36" i="27"/>
  <c r="V36" i="27"/>
  <c r="P36" i="27"/>
  <c r="U36" i="27"/>
  <c r="O36" i="27"/>
  <c r="T36" i="27"/>
  <c r="Q35" i="27"/>
  <c r="V35" i="27"/>
  <c r="P35" i="27"/>
  <c r="U35" i="27"/>
  <c r="O35" i="27"/>
  <c r="T35" i="27"/>
  <c r="Q34" i="27"/>
  <c r="V34" i="27"/>
  <c r="P34" i="27"/>
  <c r="U34" i="27"/>
  <c r="O34" i="27"/>
  <c r="T34" i="27"/>
  <c r="Q33" i="27"/>
  <c r="V33" i="27"/>
  <c r="P33" i="27"/>
  <c r="U33" i="27"/>
  <c r="O33" i="27"/>
  <c r="T33" i="27"/>
  <c r="Q32" i="27"/>
  <c r="V32" i="27"/>
  <c r="P32" i="27"/>
  <c r="U32" i="27"/>
  <c r="Q31" i="27"/>
  <c r="V31" i="27"/>
  <c r="P31" i="27"/>
  <c r="U31" i="27"/>
  <c r="O31" i="27"/>
  <c r="T31" i="27"/>
  <c r="Q30" i="27"/>
  <c r="V30" i="27"/>
  <c r="P30" i="27"/>
  <c r="U30" i="27"/>
  <c r="O30" i="27"/>
  <c r="T30" i="27"/>
  <c r="Q29" i="27"/>
  <c r="V29" i="27"/>
  <c r="P29" i="27"/>
  <c r="U29" i="27"/>
  <c r="O29" i="27"/>
  <c r="T29" i="27"/>
  <c r="Q28" i="27"/>
  <c r="V28" i="27"/>
  <c r="P28" i="27"/>
  <c r="U28" i="27"/>
  <c r="O28" i="27"/>
  <c r="T28" i="27"/>
  <c r="Q27" i="27"/>
  <c r="V27" i="27"/>
  <c r="P27" i="27"/>
  <c r="U27" i="27"/>
  <c r="O27" i="27"/>
  <c r="T27" i="27"/>
  <c r="Q26" i="27"/>
  <c r="V26" i="27"/>
  <c r="P26" i="27"/>
  <c r="U26" i="27"/>
  <c r="T26" i="27"/>
  <c r="Q25" i="27"/>
  <c r="V25" i="27"/>
  <c r="P25" i="27"/>
  <c r="U25" i="27"/>
  <c r="Q24" i="27"/>
  <c r="V24" i="27"/>
  <c r="P24" i="27"/>
  <c r="U24" i="27"/>
  <c r="O24" i="27"/>
  <c r="T24" i="27"/>
  <c r="Q23" i="27"/>
  <c r="V23" i="27"/>
  <c r="P23" i="27"/>
  <c r="U23" i="27"/>
  <c r="O23" i="27"/>
  <c r="T23" i="27"/>
  <c r="Q22" i="27"/>
  <c r="V22" i="27"/>
  <c r="P22" i="27"/>
  <c r="U22" i="27"/>
  <c r="O22" i="27"/>
  <c r="T22" i="27"/>
  <c r="V21" i="27"/>
  <c r="U21" i="27"/>
  <c r="T21" i="27"/>
  <c r="V20" i="27"/>
  <c r="U20" i="27"/>
  <c r="T20" i="27"/>
  <c r="V19" i="27"/>
  <c r="U19" i="27"/>
  <c r="T19" i="27"/>
  <c r="V18" i="27"/>
  <c r="U18" i="27"/>
  <c r="T18" i="27"/>
  <c r="V17" i="27"/>
  <c r="U17" i="27"/>
  <c r="T17" i="27"/>
  <c r="V16" i="27"/>
  <c r="U16" i="27"/>
  <c r="T16" i="27"/>
  <c r="V15" i="27"/>
  <c r="U15" i="27"/>
  <c r="T15" i="27"/>
  <c r="V14" i="27"/>
  <c r="U14" i="27"/>
  <c r="T14" i="27"/>
  <c r="V13" i="27"/>
  <c r="U13" i="27"/>
  <c r="T13" i="27"/>
  <c r="V12" i="27"/>
  <c r="U12" i="27"/>
  <c r="T12" i="27"/>
  <c r="V11" i="27"/>
  <c r="U11" i="27"/>
  <c r="T11" i="27"/>
  <c r="V10" i="27"/>
  <c r="U10" i="27"/>
  <c r="T10" i="27"/>
  <c r="V9" i="27"/>
  <c r="U9" i="27"/>
  <c r="T9" i="27"/>
  <c r="V8" i="27"/>
  <c r="U8" i="27"/>
  <c r="T8" i="27"/>
  <c r="V7" i="27"/>
  <c r="U7" i="27"/>
  <c r="T7" i="27"/>
  <c r="V6" i="27"/>
  <c r="U6" i="27"/>
  <c r="T6" i="27"/>
  <c r="V5" i="27"/>
  <c r="U5" i="27"/>
  <c r="T5" i="27"/>
  <c r="V4" i="27"/>
  <c r="U4" i="27"/>
  <c r="T4" i="27"/>
  <c r="H43" i="28"/>
  <c r="H37" i="28"/>
  <c r="H32" i="28"/>
  <c r="H26" i="28"/>
  <c r="D43" i="28"/>
  <c r="D37" i="28"/>
  <c r="D32" i="28"/>
  <c r="D26" i="28"/>
  <c r="D21" i="28"/>
  <c r="D15" i="28"/>
  <c r="D11" i="28"/>
  <c r="D5" i="28"/>
  <c r="E43" i="28"/>
  <c r="G43" i="28"/>
  <c r="E37" i="28"/>
  <c r="G37" i="28"/>
  <c r="E32" i="28"/>
  <c r="G32" i="28"/>
  <c r="E26" i="28"/>
  <c r="G26" i="28"/>
  <c r="E21" i="28"/>
  <c r="G21" i="28"/>
  <c r="E15" i="28"/>
  <c r="G15" i="28"/>
  <c r="E11" i="28"/>
  <c r="G11" i="28"/>
  <c r="E5" i="28"/>
  <c r="G5" i="28"/>
  <c r="F43" i="28"/>
  <c r="F37" i="28"/>
  <c r="F32" i="28"/>
  <c r="F26" i="28"/>
  <c r="F21" i="28"/>
  <c r="F15" i="28"/>
  <c r="F11" i="28"/>
  <c r="F5" i="28"/>
  <c r="H50" i="29"/>
  <c r="H47" i="29"/>
  <c r="H44" i="29"/>
  <c r="H41" i="29"/>
  <c r="H26" i="29"/>
  <c r="H23" i="29"/>
  <c r="H20" i="29"/>
  <c r="H17" i="29"/>
  <c r="E79" i="29"/>
  <c r="D70" i="29"/>
  <c r="G79" i="29"/>
  <c r="D79" i="29"/>
  <c r="F79" i="29"/>
  <c r="E76" i="29"/>
  <c r="G76" i="29"/>
  <c r="D76" i="29"/>
  <c r="F76" i="29"/>
  <c r="E73" i="29"/>
  <c r="G73" i="29"/>
  <c r="D73" i="29"/>
  <c r="F73" i="29"/>
  <c r="E70" i="29"/>
  <c r="G70" i="29"/>
  <c r="F70" i="29"/>
  <c r="N26" i="29"/>
  <c r="M17" i="29"/>
  <c r="P26" i="29"/>
  <c r="M26" i="29"/>
  <c r="O26" i="29"/>
  <c r="N23" i="29"/>
  <c r="P23" i="29"/>
  <c r="M23" i="29"/>
  <c r="O23" i="29"/>
  <c r="N20" i="29"/>
  <c r="P20" i="29"/>
  <c r="M20" i="29"/>
  <c r="O20" i="29"/>
  <c r="N17" i="29"/>
  <c r="P17" i="29"/>
  <c r="O17" i="29"/>
  <c r="E50" i="29"/>
  <c r="D41" i="29"/>
  <c r="G50" i="29"/>
  <c r="D50" i="29"/>
  <c r="F50" i="29"/>
  <c r="E47" i="29"/>
  <c r="G47" i="29"/>
  <c r="D47" i="29"/>
  <c r="F47" i="29"/>
  <c r="E44" i="29"/>
  <c r="G44" i="29"/>
  <c r="D44" i="29"/>
  <c r="F44" i="29"/>
  <c r="E41" i="29"/>
  <c r="G41" i="29"/>
  <c r="F41" i="29"/>
  <c r="E38" i="29"/>
  <c r="D29" i="29"/>
  <c r="G38" i="29"/>
  <c r="D38" i="29"/>
  <c r="F38" i="29"/>
  <c r="E35" i="29"/>
  <c r="G35" i="29"/>
  <c r="D35" i="29"/>
  <c r="F35" i="29"/>
  <c r="E32" i="29"/>
  <c r="G32" i="29"/>
  <c r="D32" i="29"/>
  <c r="F32" i="29"/>
  <c r="E29" i="29"/>
  <c r="G29" i="29"/>
  <c r="F29" i="29"/>
  <c r="E26" i="29"/>
  <c r="D17" i="29"/>
  <c r="G26" i="29"/>
  <c r="D26" i="29"/>
  <c r="F26" i="29"/>
  <c r="E23" i="29"/>
  <c r="G23" i="29"/>
  <c r="D23" i="29"/>
  <c r="F23" i="29"/>
  <c r="E20" i="29"/>
  <c r="G20" i="29"/>
  <c r="D20" i="29"/>
  <c r="F20" i="29"/>
  <c r="E17" i="29"/>
  <c r="G17" i="29"/>
  <c r="F17" i="29"/>
  <c r="H73" i="29"/>
  <c r="H79" i="29"/>
  <c r="H76" i="29"/>
  <c r="H70" i="29"/>
  <c r="Q26" i="29"/>
  <c r="Q23" i="29"/>
  <c r="Q20" i="29"/>
  <c r="Q17" i="29"/>
  <c r="M5" i="29"/>
  <c r="N14" i="29"/>
  <c r="P14" i="29"/>
  <c r="M14" i="29"/>
  <c r="O14" i="29"/>
  <c r="N11" i="29"/>
  <c r="P11" i="29"/>
  <c r="M11" i="29"/>
  <c r="O11" i="29"/>
  <c r="N8" i="29"/>
  <c r="P8" i="29"/>
  <c r="M8" i="29"/>
  <c r="O8" i="29"/>
  <c r="N5" i="29"/>
  <c r="P5" i="29"/>
  <c r="O5" i="29"/>
  <c r="D58" i="29"/>
  <c r="E67" i="29"/>
  <c r="G67" i="29"/>
  <c r="D67" i="29"/>
  <c r="F67" i="29"/>
  <c r="E64" i="29"/>
  <c r="G64" i="29"/>
  <c r="D64" i="29"/>
  <c r="F64" i="29"/>
  <c r="E61" i="29"/>
  <c r="G61" i="29"/>
  <c r="D61" i="29"/>
  <c r="F61" i="29"/>
  <c r="E58" i="29"/>
  <c r="G58" i="29"/>
  <c r="F58" i="29"/>
  <c r="D5" i="29"/>
  <c r="E14" i="29"/>
  <c r="G14" i="29"/>
  <c r="D14" i="29"/>
  <c r="F14" i="29"/>
  <c r="E11" i="29"/>
  <c r="G11" i="29"/>
  <c r="D11" i="29"/>
  <c r="F11" i="29"/>
  <c r="E8" i="29"/>
  <c r="G8" i="29"/>
  <c r="D8" i="29"/>
  <c r="F8" i="29"/>
  <c r="E5" i="29"/>
  <c r="G5" i="29"/>
  <c r="F5" i="29"/>
  <c r="O17" i="41"/>
  <c r="O14" i="41"/>
  <c r="O11" i="41"/>
  <c r="O8" i="41"/>
  <c r="G10" i="41"/>
  <c r="L32" i="41"/>
  <c r="K5" i="41"/>
  <c r="N32" i="41"/>
  <c r="K32" i="41"/>
  <c r="M32" i="41"/>
  <c r="L29" i="41"/>
  <c r="N29" i="41"/>
  <c r="K29" i="41"/>
  <c r="M29" i="41"/>
  <c r="L26" i="41"/>
  <c r="N26" i="41"/>
  <c r="K26" i="41"/>
  <c r="M26" i="41"/>
  <c r="L23" i="41"/>
  <c r="N23" i="41"/>
  <c r="K23" i="41"/>
  <c r="M23" i="41"/>
  <c r="L20" i="41"/>
  <c r="N20" i="41"/>
  <c r="K20" i="41"/>
  <c r="M20" i="41"/>
  <c r="L17" i="41"/>
  <c r="N17" i="41"/>
  <c r="K17" i="41"/>
  <c r="M17" i="41"/>
  <c r="L14" i="41"/>
  <c r="N14" i="41"/>
  <c r="K14" i="41"/>
  <c r="M14" i="41"/>
  <c r="L11" i="41"/>
  <c r="N11" i="41"/>
  <c r="K11" i="41"/>
  <c r="M11" i="41"/>
  <c r="L8" i="41"/>
  <c r="N8" i="41"/>
  <c r="K8" i="41"/>
  <c r="M8" i="41"/>
  <c r="L5" i="41"/>
  <c r="N5" i="41"/>
  <c r="M5" i="41"/>
  <c r="G50" i="41"/>
  <c r="O55" i="41"/>
  <c r="D36" i="41"/>
  <c r="C22" i="41"/>
  <c r="F36" i="41"/>
  <c r="C36" i="41"/>
  <c r="E36" i="41"/>
  <c r="D33" i="41"/>
  <c r="F33" i="41"/>
  <c r="C33" i="41"/>
  <c r="E33" i="41"/>
  <c r="D30" i="41"/>
  <c r="F30" i="41"/>
  <c r="C30" i="41"/>
  <c r="E30" i="41"/>
  <c r="D27" i="41"/>
  <c r="F27" i="41"/>
  <c r="C27" i="41"/>
  <c r="E27" i="41"/>
  <c r="D22" i="41"/>
  <c r="F22" i="41"/>
  <c r="E22" i="41"/>
  <c r="G19" i="41"/>
  <c r="D19" i="41"/>
  <c r="C5" i="41"/>
  <c r="F19" i="41"/>
  <c r="C19" i="41"/>
  <c r="E19" i="41"/>
  <c r="G16" i="41"/>
  <c r="D16" i="41"/>
  <c r="F16" i="41"/>
  <c r="C16" i="41"/>
  <c r="E16" i="41"/>
  <c r="G13" i="41"/>
  <c r="D13" i="41"/>
  <c r="F13" i="41"/>
  <c r="C13" i="41"/>
  <c r="E13" i="41"/>
  <c r="D10" i="41"/>
  <c r="F10" i="41"/>
  <c r="C10" i="41"/>
  <c r="E10" i="41"/>
  <c r="D5" i="41"/>
  <c r="F5" i="41"/>
  <c r="E5" i="41"/>
  <c r="L71" i="41"/>
  <c r="K42" i="41"/>
  <c r="N71" i="41"/>
  <c r="K71" i="41"/>
  <c r="M71" i="41"/>
  <c r="L68" i="41"/>
  <c r="N68" i="41"/>
  <c r="K68" i="41"/>
  <c r="M68" i="41"/>
  <c r="L65" i="41"/>
  <c r="N65" i="41"/>
  <c r="K65" i="41"/>
  <c r="M65" i="41"/>
  <c r="L62" i="41"/>
  <c r="N62" i="41"/>
  <c r="K62" i="41"/>
  <c r="M62" i="41"/>
  <c r="L58" i="41"/>
  <c r="N58" i="41"/>
  <c r="K58" i="41"/>
  <c r="M58" i="41"/>
  <c r="L55" i="41"/>
  <c r="N55" i="41"/>
  <c r="K55" i="41"/>
  <c r="M55" i="41"/>
  <c r="O52" i="41"/>
  <c r="L52" i="41"/>
  <c r="N52" i="41"/>
  <c r="K52" i="41"/>
  <c r="M52" i="41"/>
  <c r="O49" i="41"/>
  <c r="L49" i="41"/>
  <c r="N49" i="41"/>
  <c r="K49" i="41"/>
  <c r="M49" i="41"/>
  <c r="O46" i="41"/>
  <c r="L46" i="41"/>
  <c r="N46" i="41"/>
  <c r="K46" i="41"/>
  <c r="M46" i="41"/>
  <c r="L42" i="41"/>
  <c r="N42" i="41"/>
  <c r="M42" i="41"/>
  <c r="D60" i="41"/>
  <c r="C42" i="41"/>
  <c r="F60" i="41"/>
  <c r="C60" i="41"/>
  <c r="E60" i="41"/>
  <c r="D58" i="41"/>
  <c r="F58" i="41"/>
  <c r="C58" i="41"/>
  <c r="E58" i="41"/>
  <c r="D56" i="41"/>
  <c r="F56" i="41"/>
  <c r="C56" i="41"/>
  <c r="E56" i="41"/>
  <c r="D54" i="41"/>
  <c r="F54" i="41"/>
  <c r="C54" i="41"/>
  <c r="E54" i="41"/>
  <c r="D52" i="41"/>
  <c r="F52" i="41"/>
  <c r="C52" i="41"/>
  <c r="E52" i="41"/>
  <c r="D50" i="41"/>
  <c r="F50" i="41"/>
  <c r="C50" i="41"/>
  <c r="E50" i="41"/>
  <c r="G48" i="41"/>
  <c r="D48" i="41"/>
  <c r="F48" i="41"/>
  <c r="C48" i="41"/>
  <c r="E48" i="41"/>
  <c r="G46" i="41"/>
  <c r="D46" i="41"/>
  <c r="F46" i="41"/>
  <c r="C46" i="41"/>
  <c r="E46" i="41"/>
  <c r="G44" i="41"/>
  <c r="D44" i="41"/>
  <c r="F44" i="41"/>
  <c r="C44" i="41"/>
  <c r="E44" i="41"/>
  <c r="D42" i="41"/>
  <c r="F42" i="41"/>
  <c r="E42" i="41"/>
  <c r="C30" i="45"/>
  <c r="E30" i="45"/>
  <c r="C18" i="45"/>
  <c r="E18" i="45"/>
  <c r="C28" i="45"/>
  <c r="E28" i="45"/>
  <c r="C29" i="45"/>
  <c r="E29" i="45"/>
  <c r="C16" i="45"/>
  <c r="E16" i="45"/>
  <c r="C17" i="45"/>
  <c r="E17" i="45"/>
  <c r="H28" i="45"/>
  <c r="C27" i="45"/>
  <c r="E27" i="45"/>
  <c r="C15" i="45"/>
  <c r="E15" i="45"/>
  <c r="C25" i="45"/>
  <c r="E25" i="45"/>
  <c r="C26" i="45"/>
  <c r="E26" i="45"/>
  <c r="C13" i="45"/>
  <c r="E13" i="45"/>
  <c r="C14" i="45"/>
  <c r="E14" i="45"/>
  <c r="H25" i="45"/>
  <c r="C24" i="45"/>
  <c r="E24" i="45"/>
  <c r="C12" i="45"/>
  <c r="E12" i="45"/>
  <c r="C22" i="45"/>
  <c r="E22" i="45"/>
  <c r="C23" i="45"/>
  <c r="E23" i="45"/>
  <c r="C10" i="45"/>
  <c r="E10" i="45"/>
  <c r="C11" i="45"/>
  <c r="E11" i="45"/>
  <c r="H22" i="45"/>
  <c r="C21" i="45"/>
  <c r="E21" i="45"/>
  <c r="C8" i="45"/>
  <c r="E8" i="45"/>
  <c r="C19" i="45"/>
  <c r="E19" i="45"/>
  <c r="C20" i="45"/>
  <c r="E20" i="45"/>
  <c r="C7" i="45"/>
  <c r="E7" i="45"/>
  <c r="H19" i="45"/>
  <c r="G7" i="45"/>
  <c r="F7" i="45"/>
  <c r="C4" i="45"/>
  <c r="E4" i="45"/>
  <c r="C5" i="45"/>
  <c r="E5" i="45"/>
  <c r="C6" i="45"/>
  <c r="E6" i="45"/>
  <c r="F4" i="45"/>
  <c r="G28" i="45"/>
  <c r="F28" i="45"/>
  <c r="G25" i="45"/>
  <c r="F25" i="45"/>
  <c r="G22" i="45"/>
  <c r="F22" i="45"/>
  <c r="G19" i="45"/>
  <c r="F19" i="45"/>
  <c r="G16" i="45"/>
  <c r="F16" i="45"/>
  <c r="G13" i="45"/>
  <c r="F13" i="45"/>
  <c r="G10" i="45"/>
  <c r="F10" i="45"/>
  <c r="G4" i="45"/>
  <c r="M73" i="46"/>
  <c r="M70" i="46"/>
  <c r="O73" i="46"/>
  <c r="N73" i="46"/>
  <c r="P73" i="46"/>
  <c r="N67" i="46"/>
  <c r="M58" i="46"/>
  <c r="P67" i="46"/>
  <c r="N79" i="46"/>
  <c r="P79" i="46"/>
  <c r="M79" i="46"/>
  <c r="O79" i="46"/>
  <c r="N76" i="46"/>
  <c r="P76" i="46"/>
  <c r="M76" i="46"/>
  <c r="O76" i="46"/>
  <c r="N70" i="46"/>
  <c r="P70" i="46"/>
  <c r="O70" i="46"/>
  <c r="M67" i="46"/>
  <c r="O67" i="46"/>
  <c r="N64" i="46"/>
  <c r="P64" i="46"/>
  <c r="M64" i="46"/>
  <c r="O64" i="46"/>
  <c r="N61" i="46"/>
  <c r="P61" i="46"/>
  <c r="M61" i="46"/>
  <c r="O61" i="46"/>
  <c r="N58" i="46"/>
  <c r="P58" i="46"/>
  <c r="O58" i="46"/>
  <c r="N55" i="46"/>
  <c r="M46" i="46"/>
  <c r="P55" i="46"/>
  <c r="M55" i="46"/>
  <c r="O55" i="46"/>
  <c r="N52" i="46"/>
  <c r="P52" i="46"/>
  <c r="M52" i="46"/>
  <c r="O52" i="46"/>
  <c r="N49" i="46"/>
  <c r="P49" i="46"/>
  <c r="M49" i="46"/>
  <c r="O49" i="46"/>
  <c r="N46" i="46"/>
  <c r="P46" i="46"/>
  <c r="O46" i="46"/>
  <c r="D79" i="46"/>
  <c r="D70" i="46"/>
  <c r="F79" i="46"/>
  <c r="E79" i="46"/>
  <c r="G79" i="46"/>
  <c r="E76" i="46"/>
  <c r="G76" i="46"/>
  <c r="D76" i="46"/>
  <c r="F76" i="46"/>
  <c r="E73" i="46"/>
  <c r="G73" i="46"/>
  <c r="D73" i="46"/>
  <c r="F73" i="46"/>
  <c r="E70" i="46"/>
  <c r="G70" i="46"/>
  <c r="F70" i="46"/>
  <c r="E67" i="46"/>
  <c r="D58" i="46"/>
  <c r="G67" i="46"/>
  <c r="D67" i="46"/>
  <c r="F67" i="46"/>
  <c r="E64" i="46"/>
  <c r="G64" i="46"/>
  <c r="D64" i="46"/>
  <c r="F64" i="46"/>
  <c r="E61" i="46"/>
  <c r="G61" i="46"/>
  <c r="D61" i="46"/>
  <c r="F61" i="46"/>
  <c r="E58" i="46"/>
  <c r="G58" i="46"/>
  <c r="F58" i="46"/>
  <c r="E55" i="46"/>
  <c r="D46" i="46"/>
  <c r="G55" i="46"/>
  <c r="D55" i="46"/>
  <c r="F55" i="46"/>
  <c r="E52" i="46"/>
  <c r="G52" i="46"/>
  <c r="D52" i="46"/>
  <c r="F52" i="46"/>
  <c r="E49" i="46"/>
  <c r="G49" i="46"/>
  <c r="D49" i="46"/>
  <c r="F49" i="46"/>
  <c r="E46" i="46"/>
  <c r="G46" i="46"/>
  <c r="F46" i="46"/>
  <c r="N26" i="46"/>
  <c r="M17" i="46"/>
  <c r="P26" i="46"/>
  <c r="M26" i="46"/>
  <c r="O26" i="46"/>
  <c r="N23" i="46"/>
  <c r="P23" i="46"/>
  <c r="M23" i="46"/>
  <c r="O23" i="46"/>
  <c r="N20" i="46"/>
  <c r="P20" i="46"/>
  <c r="M20" i="46"/>
  <c r="O20" i="46"/>
  <c r="N17" i="46"/>
  <c r="P17" i="46"/>
  <c r="O17" i="46"/>
  <c r="E26" i="46"/>
  <c r="D17" i="46"/>
  <c r="G26" i="46"/>
  <c r="D26" i="46"/>
  <c r="F26" i="46"/>
  <c r="E23" i="46"/>
  <c r="G23" i="46"/>
  <c r="D23" i="46"/>
  <c r="F23" i="46"/>
  <c r="E20" i="46"/>
  <c r="G20" i="46"/>
  <c r="D20" i="46"/>
  <c r="F20" i="46"/>
  <c r="E17" i="46"/>
  <c r="G17" i="46"/>
  <c r="F17" i="46"/>
  <c r="M34" i="46"/>
  <c r="N34" i="46"/>
  <c r="O34" i="46"/>
  <c r="M37" i="46"/>
  <c r="N37" i="46"/>
  <c r="O37" i="46"/>
  <c r="M40" i="46"/>
  <c r="N40" i="46"/>
  <c r="O40" i="46"/>
  <c r="M43" i="46"/>
  <c r="N43" i="46"/>
  <c r="O43" i="46"/>
  <c r="H76" i="46"/>
  <c r="Q55" i="46"/>
  <c r="Q79" i="46"/>
  <c r="Q76" i="46"/>
  <c r="Q73" i="46"/>
  <c r="Q70" i="46"/>
  <c r="Q52" i="46"/>
  <c r="Q49" i="46"/>
  <c r="Q46" i="46"/>
  <c r="H55" i="46"/>
  <c r="H79" i="46"/>
  <c r="H73" i="46"/>
  <c r="H70" i="46"/>
  <c r="H52" i="46"/>
  <c r="H49" i="46"/>
  <c r="H46" i="46"/>
  <c r="Q20" i="46"/>
  <c r="Q26" i="46"/>
  <c r="Q23" i="46"/>
  <c r="Q17" i="46"/>
  <c r="H17" i="46"/>
  <c r="H26" i="46"/>
  <c r="H23" i="46"/>
  <c r="H20" i="46"/>
  <c r="E5" i="46"/>
  <c r="E43" i="46"/>
  <c r="E40" i="46"/>
  <c r="E37" i="46"/>
  <c r="E34" i="46"/>
  <c r="E14" i="46"/>
  <c r="E11" i="46"/>
  <c r="E8" i="46"/>
  <c r="N14" i="46"/>
  <c r="N11" i="46"/>
  <c r="N8" i="46"/>
  <c r="N5" i="46"/>
  <c r="D5" i="46"/>
  <c r="G8" i="46"/>
  <c r="G5" i="46"/>
  <c r="P43" i="46"/>
  <c r="P40" i="46"/>
  <c r="P37" i="46"/>
  <c r="P34" i="46"/>
  <c r="D34" i="46"/>
  <c r="G43" i="46"/>
  <c r="D43" i="46"/>
  <c r="F43" i="46"/>
  <c r="G40" i="46"/>
  <c r="D40" i="46"/>
  <c r="F40" i="46"/>
  <c r="G37" i="46"/>
  <c r="D37" i="46"/>
  <c r="F37" i="46"/>
  <c r="G34" i="46"/>
  <c r="F34" i="46"/>
  <c r="M5" i="46"/>
  <c r="P14" i="46"/>
  <c r="M14" i="46"/>
  <c r="O14" i="46"/>
  <c r="P11" i="46"/>
  <c r="M11" i="46"/>
  <c r="O11" i="46"/>
  <c r="P8" i="46"/>
  <c r="M8" i="46"/>
  <c r="O8" i="46"/>
  <c r="P5" i="46"/>
  <c r="O5" i="46"/>
  <c r="G14" i="46"/>
  <c r="D14" i="46"/>
  <c r="F14" i="46"/>
  <c r="G11" i="46"/>
  <c r="D11" i="46"/>
  <c r="F11" i="46"/>
  <c r="D8" i="46"/>
  <c r="F8" i="46"/>
  <c r="F5" i="46"/>
  <c r="E150" i="52"/>
  <c r="D147" i="52"/>
  <c r="G150" i="52"/>
  <c r="E156" i="52"/>
  <c r="G156" i="52"/>
  <c r="D156" i="52"/>
  <c r="F156" i="52"/>
  <c r="E153" i="52"/>
  <c r="G153" i="52"/>
  <c r="D153" i="52"/>
  <c r="F153" i="52"/>
  <c r="D150" i="52"/>
  <c r="F150" i="52"/>
  <c r="E147" i="52"/>
  <c r="G147" i="52"/>
  <c r="F147" i="52"/>
  <c r="D124" i="52"/>
  <c r="D118" i="52"/>
  <c r="F124" i="52"/>
  <c r="E127" i="52"/>
  <c r="G127" i="52"/>
  <c r="D127" i="52"/>
  <c r="F127" i="52"/>
  <c r="E124" i="52"/>
  <c r="G124" i="52"/>
  <c r="E121" i="52"/>
  <c r="G121" i="52"/>
  <c r="D121" i="52"/>
  <c r="F121" i="52"/>
  <c r="E118" i="52"/>
  <c r="G118" i="52"/>
  <c r="F118" i="52"/>
  <c r="E115" i="52"/>
  <c r="D106" i="52"/>
  <c r="G115" i="52"/>
  <c r="D115" i="52"/>
  <c r="F115" i="52"/>
  <c r="E112" i="52"/>
  <c r="G112" i="52"/>
  <c r="D112" i="52"/>
  <c r="F112" i="52"/>
  <c r="E109" i="52"/>
  <c r="G109" i="52"/>
  <c r="D109" i="52"/>
  <c r="F109" i="52"/>
  <c r="E106" i="52"/>
  <c r="G106" i="52"/>
  <c r="F106" i="52"/>
  <c r="E103" i="52"/>
  <c r="D94" i="52"/>
  <c r="G103" i="52"/>
  <c r="D103" i="52"/>
  <c r="F103" i="52"/>
  <c r="E100" i="52"/>
  <c r="G100" i="52"/>
  <c r="D100" i="52"/>
  <c r="F100" i="52"/>
  <c r="E97" i="52"/>
  <c r="G97" i="52"/>
  <c r="D97" i="52"/>
  <c r="F97" i="52"/>
  <c r="E94" i="52"/>
  <c r="G94" i="52"/>
  <c r="F94" i="52"/>
  <c r="N127" i="52"/>
  <c r="N118" i="52"/>
  <c r="P127" i="52"/>
  <c r="O127" i="52"/>
  <c r="Q127" i="52"/>
  <c r="O124" i="52"/>
  <c r="Q124" i="52"/>
  <c r="N124" i="52"/>
  <c r="P124" i="52"/>
  <c r="O121" i="52"/>
  <c r="Q121" i="52"/>
  <c r="N121" i="52"/>
  <c r="P121" i="52"/>
  <c r="O118" i="52"/>
  <c r="Q118" i="52"/>
  <c r="P118" i="52"/>
  <c r="O115" i="52"/>
  <c r="N106" i="52"/>
  <c r="Q115" i="52"/>
  <c r="N115" i="52"/>
  <c r="P115" i="52"/>
  <c r="O112" i="52"/>
  <c r="Q112" i="52"/>
  <c r="N112" i="52"/>
  <c r="P112" i="52"/>
  <c r="O109" i="52"/>
  <c r="Q109" i="52"/>
  <c r="N109" i="52"/>
  <c r="P109" i="52"/>
  <c r="O106" i="52"/>
  <c r="Q106" i="52"/>
  <c r="P106" i="52"/>
  <c r="O103" i="52"/>
  <c r="N94" i="52"/>
  <c r="Q103" i="52"/>
  <c r="N103" i="52"/>
  <c r="P103" i="52"/>
  <c r="O100" i="52"/>
  <c r="Q100" i="52"/>
  <c r="N100" i="52"/>
  <c r="P100" i="52"/>
  <c r="O97" i="52"/>
  <c r="Q97" i="52"/>
  <c r="N97" i="52"/>
  <c r="P97" i="52"/>
  <c r="O94" i="52"/>
  <c r="Q94" i="52"/>
  <c r="P94" i="52"/>
  <c r="N82" i="52"/>
  <c r="P82" i="52"/>
  <c r="O82" i="52"/>
  <c r="Q82" i="52"/>
  <c r="N85" i="52"/>
  <c r="P85" i="52"/>
  <c r="O85" i="52"/>
  <c r="Q85" i="52"/>
  <c r="N88" i="52"/>
  <c r="P88" i="52"/>
  <c r="O88" i="52"/>
  <c r="Q88" i="52"/>
  <c r="N91" i="52"/>
  <c r="P91" i="52"/>
  <c r="O91" i="52"/>
  <c r="Q91" i="52"/>
  <c r="N74" i="52"/>
  <c r="N65" i="52"/>
  <c r="P74" i="52"/>
  <c r="P65" i="52"/>
  <c r="O74" i="52"/>
  <c r="Q74" i="52"/>
  <c r="O71" i="52"/>
  <c r="Q71" i="52"/>
  <c r="N71" i="52"/>
  <c r="P71" i="52"/>
  <c r="O68" i="52"/>
  <c r="Q68" i="52"/>
  <c r="N68" i="52"/>
  <c r="P68" i="52"/>
  <c r="O65" i="52"/>
  <c r="Q65" i="52"/>
  <c r="O62" i="52"/>
  <c r="N53" i="52"/>
  <c r="Q62" i="52"/>
  <c r="N62" i="52"/>
  <c r="P62" i="52"/>
  <c r="O59" i="52"/>
  <c r="Q59" i="52"/>
  <c r="N59" i="52"/>
  <c r="P59" i="52"/>
  <c r="O56" i="52"/>
  <c r="Q56" i="52"/>
  <c r="N56" i="52"/>
  <c r="P56" i="52"/>
  <c r="O53" i="52"/>
  <c r="Q53" i="52"/>
  <c r="P53" i="52"/>
  <c r="O50" i="52"/>
  <c r="N41" i="52"/>
  <c r="Q50" i="52"/>
  <c r="N50" i="52"/>
  <c r="P50" i="52"/>
  <c r="O47" i="52"/>
  <c r="Q47" i="52"/>
  <c r="N47" i="52"/>
  <c r="P47" i="52"/>
  <c r="O44" i="52"/>
  <c r="Q44" i="52"/>
  <c r="N44" i="52"/>
  <c r="P44" i="52"/>
  <c r="O41" i="52"/>
  <c r="Q41" i="52"/>
  <c r="P41" i="52"/>
  <c r="O38" i="52"/>
  <c r="N29" i="52"/>
  <c r="Q38" i="52"/>
  <c r="N38" i="52"/>
  <c r="P38" i="52"/>
  <c r="O35" i="52"/>
  <c r="Q35" i="52"/>
  <c r="N35" i="52"/>
  <c r="P35" i="52"/>
  <c r="O32" i="52"/>
  <c r="Q32" i="52"/>
  <c r="N32" i="52"/>
  <c r="P32" i="52"/>
  <c r="O29" i="52"/>
  <c r="Q29" i="52"/>
  <c r="P29" i="52"/>
  <c r="O26" i="52"/>
  <c r="N17" i="52"/>
  <c r="Q26" i="52"/>
  <c r="N26" i="52"/>
  <c r="P26" i="52"/>
  <c r="O23" i="52"/>
  <c r="Q23" i="52"/>
  <c r="N23" i="52"/>
  <c r="P23" i="52"/>
  <c r="O20" i="52"/>
  <c r="Q20" i="52"/>
  <c r="N20" i="52"/>
  <c r="P20" i="52"/>
  <c r="O17" i="52"/>
  <c r="Q17" i="52"/>
  <c r="P17" i="52"/>
  <c r="E50" i="52"/>
  <c r="D41" i="52"/>
  <c r="G50" i="52"/>
  <c r="D50" i="52"/>
  <c r="F50" i="52"/>
  <c r="E47" i="52"/>
  <c r="G47" i="52"/>
  <c r="D47" i="52"/>
  <c r="F47" i="52"/>
  <c r="E44" i="52"/>
  <c r="G44" i="52"/>
  <c r="D44" i="52"/>
  <c r="F44" i="52"/>
  <c r="E41" i="52"/>
  <c r="G41" i="52"/>
  <c r="F41" i="52"/>
  <c r="E38" i="52"/>
  <c r="D29" i="52"/>
  <c r="G38" i="52"/>
  <c r="D38" i="52"/>
  <c r="F38" i="52"/>
  <c r="E35" i="52"/>
  <c r="G35" i="52"/>
  <c r="D35" i="52"/>
  <c r="F35" i="52"/>
  <c r="E32" i="52"/>
  <c r="G32" i="52"/>
  <c r="D32" i="52"/>
  <c r="F32" i="52"/>
  <c r="E29" i="52"/>
  <c r="G29" i="52"/>
  <c r="F29" i="52"/>
  <c r="E26" i="52"/>
  <c r="D17" i="52"/>
  <c r="G26" i="52"/>
  <c r="D26" i="52"/>
  <c r="F26" i="52"/>
  <c r="E23" i="52"/>
  <c r="G23" i="52"/>
  <c r="D23" i="52"/>
  <c r="F23" i="52"/>
  <c r="E20" i="52"/>
  <c r="G20" i="52"/>
  <c r="D20" i="52"/>
  <c r="F20" i="52"/>
  <c r="E17" i="52"/>
  <c r="G17" i="52"/>
  <c r="F17" i="52"/>
  <c r="D5" i="52"/>
  <c r="E5" i="52"/>
  <c r="F5" i="52"/>
  <c r="D8" i="52"/>
  <c r="E8" i="52"/>
  <c r="F8" i="52"/>
  <c r="D11" i="52"/>
  <c r="E11" i="52"/>
  <c r="F11" i="52"/>
  <c r="D14" i="52"/>
  <c r="E14" i="52"/>
  <c r="F14" i="52"/>
  <c r="R65" i="52"/>
  <c r="H147" i="52"/>
  <c r="R118" i="52"/>
  <c r="H94" i="52"/>
  <c r="R44" i="52"/>
  <c r="R26" i="52"/>
  <c r="H41" i="52"/>
  <c r="H17" i="52"/>
  <c r="R74" i="52"/>
  <c r="R71" i="52"/>
  <c r="R68" i="52"/>
  <c r="H156" i="52"/>
  <c r="H153" i="52"/>
  <c r="H150" i="52"/>
  <c r="H127" i="52"/>
  <c r="H124" i="52"/>
  <c r="H121" i="52"/>
  <c r="H118" i="52"/>
  <c r="H103" i="52"/>
  <c r="H100" i="52"/>
  <c r="H97" i="52"/>
  <c r="R127" i="52"/>
  <c r="R124" i="52"/>
  <c r="R121" i="52"/>
  <c r="R103" i="52"/>
  <c r="R100" i="52"/>
  <c r="R97" i="52"/>
  <c r="R94" i="52"/>
  <c r="R50" i="52"/>
  <c r="R47" i="52"/>
  <c r="R41" i="52"/>
  <c r="R23" i="52"/>
  <c r="R20" i="52"/>
  <c r="R17" i="52"/>
  <c r="H50" i="52"/>
  <c r="H47" i="52"/>
  <c r="H44" i="52"/>
  <c r="H26" i="52"/>
  <c r="H23" i="52"/>
  <c r="H20" i="52"/>
  <c r="D135" i="52"/>
  <c r="E144" i="52"/>
  <c r="G144" i="52"/>
  <c r="D144" i="52"/>
  <c r="F144" i="52"/>
  <c r="E141" i="52"/>
  <c r="G141" i="52"/>
  <c r="D141" i="52"/>
  <c r="F141" i="52"/>
  <c r="E138" i="52"/>
  <c r="G138" i="52"/>
  <c r="D138" i="52"/>
  <c r="F138" i="52"/>
  <c r="E135" i="52"/>
  <c r="G135" i="52"/>
  <c r="F135" i="52"/>
  <c r="D82" i="52"/>
  <c r="E91" i="52"/>
  <c r="G91" i="52"/>
  <c r="D91" i="52"/>
  <c r="F91" i="52"/>
  <c r="E88" i="52"/>
  <c r="G88" i="52"/>
  <c r="D88" i="52"/>
  <c r="F88" i="52"/>
  <c r="E85" i="52"/>
  <c r="G85" i="52"/>
  <c r="D85" i="52"/>
  <c r="F85" i="52"/>
  <c r="E82" i="52"/>
  <c r="G82" i="52"/>
  <c r="F82" i="52"/>
  <c r="N5" i="52"/>
  <c r="O14" i="52"/>
  <c r="Q14" i="52"/>
  <c r="N14" i="52"/>
  <c r="P14" i="52"/>
  <c r="O11" i="52"/>
  <c r="Q11" i="52"/>
  <c r="N11" i="52"/>
  <c r="P11" i="52"/>
  <c r="O8" i="52"/>
  <c r="Q8" i="52"/>
  <c r="N8" i="52"/>
  <c r="P8" i="52"/>
  <c r="O5" i="52"/>
  <c r="Q5" i="52"/>
  <c r="P5" i="52"/>
  <c r="G14" i="52"/>
  <c r="G11" i="52"/>
  <c r="G8" i="52"/>
  <c r="G5" i="52"/>
  <c r="B5" i="33"/>
  <c r="C5" i="33"/>
  <c r="D5" i="33"/>
  <c r="C6" i="33"/>
  <c r="B6" i="33"/>
  <c r="D6" i="33"/>
  <c r="C21" i="33"/>
  <c r="B20" i="33"/>
  <c r="C20" i="33"/>
  <c r="D20" i="33"/>
  <c r="B25" i="33"/>
  <c r="C25" i="33"/>
  <c r="D25" i="33"/>
  <c r="B24" i="33"/>
  <c r="C24" i="33"/>
  <c r="D24" i="33"/>
  <c r="B23" i="33"/>
  <c r="C23" i="33"/>
  <c r="D23" i="33"/>
  <c r="B7" i="33"/>
  <c r="C7" i="33"/>
  <c r="D7" i="33"/>
  <c r="B22" i="33"/>
  <c r="C22" i="33"/>
  <c r="D22" i="33"/>
  <c r="B21" i="33"/>
  <c r="D21" i="33"/>
  <c r="D4" i="64"/>
  <c r="H7" i="64"/>
  <c r="H25" i="64"/>
  <c r="H22" i="64"/>
  <c r="H19" i="64"/>
  <c r="H13" i="64"/>
  <c r="H10" i="64"/>
  <c r="D16" i="64"/>
  <c r="F16" i="64"/>
  <c r="D25" i="64"/>
  <c r="F25" i="64"/>
  <c r="D22" i="64"/>
  <c r="F22" i="64"/>
  <c r="D19" i="64"/>
  <c r="F19" i="64"/>
  <c r="E25" i="64"/>
  <c r="G25" i="64"/>
  <c r="E22" i="64"/>
  <c r="G22" i="64"/>
  <c r="E19" i="64"/>
  <c r="G19" i="64"/>
  <c r="E16" i="64"/>
  <c r="G16" i="64"/>
  <c r="E13" i="64"/>
  <c r="G13" i="64"/>
  <c r="E10" i="64"/>
  <c r="G10" i="64"/>
  <c r="E7" i="64"/>
  <c r="G7" i="64"/>
  <c r="E4" i="64"/>
  <c r="G4" i="64"/>
  <c r="D13" i="64"/>
  <c r="F13" i="64"/>
  <c r="D10" i="64"/>
  <c r="F10" i="64"/>
  <c r="D7" i="64"/>
  <c r="F7" i="64"/>
  <c r="F4" i="64"/>
  <c r="M5" i="37"/>
  <c r="Q42" i="37"/>
  <c r="Q39" i="37"/>
  <c r="Q33" i="37"/>
  <c r="Q30" i="37"/>
  <c r="N27" i="37"/>
  <c r="M27" i="37"/>
  <c r="P27" i="37"/>
  <c r="N42" i="37"/>
  <c r="M36" i="37"/>
  <c r="P42" i="37"/>
  <c r="M42" i="37"/>
  <c r="O42" i="37"/>
  <c r="N39" i="37"/>
  <c r="P39" i="37"/>
  <c r="M39" i="37"/>
  <c r="O39" i="37"/>
  <c r="N36" i="37"/>
  <c r="P36" i="37"/>
  <c r="O36" i="37"/>
  <c r="N33" i="37"/>
  <c r="P33" i="37"/>
  <c r="M33" i="37"/>
  <c r="O33" i="37"/>
  <c r="N30" i="37"/>
  <c r="P30" i="37"/>
  <c r="M30" i="37"/>
  <c r="O30" i="37"/>
  <c r="O27" i="37"/>
  <c r="Q20" i="37"/>
  <c r="Q17" i="37"/>
  <c r="Q11" i="37"/>
  <c r="Q8" i="37"/>
  <c r="N5" i="37"/>
  <c r="O5" i="37"/>
  <c r="N20" i="37"/>
  <c r="M14" i="37"/>
  <c r="P20" i="37"/>
  <c r="M20" i="37"/>
  <c r="O20" i="37"/>
  <c r="N17" i="37"/>
  <c r="P17" i="37"/>
  <c r="M17" i="37"/>
  <c r="O17" i="37"/>
  <c r="N14" i="37"/>
  <c r="P14" i="37"/>
  <c r="O14" i="37"/>
  <c r="N11" i="37"/>
  <c r="P11" i="37"/>
  <c r="M11" i="37"/>
  <c r="O11" i="37"/>
  <c r="N8" i="37"/>
  <c r="P8" i="37"/>
  <c r="M8" i="37"/>
  <c r="O8" i="37"/>
  <c r="P5" i="37"/>
  <c r="H8" i="37"/>
  <c r="H47" i="37"/>
  <c r="H44" i="37"/>
  <c r="H38" i="37"/>
  <c r="H35" i="37"/>
  <c r="H29" i="37"/>
  <c r="H26" i="37"/>
  <c r="H20" i="37"/>
  <c r="H17" i="37"/>
  <c r="H11" i="37"/>
  <c r="E47" i="37"/>
  <c r="D41" i="37"/>
  <c r="G47" i="37"/>
  <c r="D47" i="37"/>
  <c r="F47" i="37"/>
  <c r="E44" i="37"/>
  <c r="G44" i="37"/>
  <c r="D44" i="37"/>
  <c r="F44" i="37"/>
  <c r="E41" i="37"/>
  <c r="G41" i="37"/>
  <c r="F41" i="37"/>
  <c r="E38" i="37"/>
  <c r="D32" i="37"/>
  <c r="G38" i="37"/>
  <c r="D38" i="37"/>
  <c r="F38" i="37"/>
  <c r="E35" i="37"/>
  <c r="G35" i="37"/>
  <c r="D35" i="37"/>
  <c r="F35" i="37"/>
  <c r="E32" i="37"/>
  <c r="G32" i="37"/>
  <c r="F32" i="37"/>
  <c r="E29" i="37"/>
  <c r="D23" i="37"/>
  <c r="G29" i="37"/>
  <c r="D29" i="37"/>
  <c r="F29" i="37"/>
  <c r="E26" i="37"/>
  <c r="G26" i="37"/>
  <c r="D26" i="37"/>
  <c r="F26" i="37"/>
  <c r="E23" i="37"/>
  <c r="G23" i="37"/>
  <c r="F23" i="37"/>
  <c r="E20" i="37"/>
  <c r="D14" i="37"/>
  <c r="G20" i="37"/>
  <c r="D20" i="37"/>
  <c r="F20" i="37"/>
  <c r="E17" i="37"/>
  <c r="G17" i="37"/>
  <c r="D17" i="37"/>
  <c r="F17" i="37"/>
  <c r="E14" i="37"/>
  <c r="G14" i="37"/>
  <c r="F14" i="37"/>
  <c r="E11" i="37"/>
  <c r="D5" i="37"/>
  <c r="G11" i="37"/>
  <c r="D11" i="37"/>
  <c r="F11" i="37"/>
  <c r="E8" i="37"/>
  <c r="G8" i="37"/>
  <c r="D8" i="37"/>
  <c r="F8" i="37"/>
  <c r="E5" i="37"/>
  <c r="G5" i="37"/>
  <c r="F5" i="37"/>
  <c r="D4" i="38"/>
  <c r="D10" i="38"/>
  <c r="F4" i="38"/>
  <c r="H4" i="38"/>
  <c r="H6" i="38"/>
  <c r="H8" i="38"/>
  <c r="H12" i="38"/>
  <c r="H14" i="38"/>
  <c r="H16" i="38"/>
  <c r="E16" i="38"/>
  <c r="D18" i="38"/>
  <c r="G16" i="38"/>
  <c r="D16" i="38"/>
  <c r="F16" i="38"/>
  <c r="E18" i="38"/>
  <c r="G18" i="38"/>
  <c r="F18" i="38"/>
  <c r="E14" i="38"/>
  <c r="G14" i="38"/>
  <c r="D14" i="38"/>
  <c r="F14" i="38"/>
  <c r="E12" i="38"/>
  <c r="G12" i="38"/>
  <c r="D12" i="38"/>
  <c r="F12" i="38"/>
  <c r="E10" i="38"/>
  <c r="G10" i="38"/>
  <c r="E8" i="38"/>
  <c r="G8" i="38"/>
  <c r="E6" i="38"/>
  <c r="G6" i="38"/>
  <c r="E4" i="38"/>
  <c r="G4" i="38"/>
  <c r="F10" i="38"/>
  <c r="D8" i="38"/>
  <c r="F8" i="38"/>
  <c r="D6" i="38"/>
  <c r="F6" i="38"/>
  <c r="H7" i="39"/>
  <c r="H25" i="39"/>
  <c r="H22" i="39"/>
  <c r="H19" i="39"/>
  <c r="H16" i="39"/>
  <c r="H13" i="39"/>
  <c r="H10" i="39"/>
  <c r="D25" i="39"/>
  <c r="D4" i="39"/>
  <c r="F25" i="39"/>
  <c r="G25" i="39"/>
  <c r="E25" i="39"/>
  <c r="E22" i="39"/>
  <c r="G22" i="39"/>
  <c r="D22" i="39"/>
  <c r="F22" i="39"/>
  <c r="E19" i="39"/>
  <c r="G19" i="39"/>
  <c r="D19" i="39"/>
  <c r="F19" i="39"/>
  <c r="E16" i="39"/>
  <c r="G16" i="39"/>
  <c r="D16" i="39"/>
  <c r="F16" i="39"/>
  <c r="E13" i="39"/>
  <c r="G13" i="39"/>
  <c r="D13" i="39"/>
  <c r="F13" i="39"/>
  <c r="E10" i="39"/>
  <c r="G10" i="39"/>
  <c r="D10" i="39"/>
  <c r="F10" i="39"/>
  <c r="E7" i="39"/>
  <c r="G7" i="39"/>
  <c r="D7" i="39"/>
  <c r="F7" i="39"/>
  <c r="E4" i="39"/>
  <c r="G4" i="39"/>
  <c r="F4" i="39"/>
  <c r="H22" i="40"/>
  <c r="D22" i="40"/>
  <c r="H19" i="40"/>
  <c r="H7" i="40"/>
  <c r="H25" i="40"/>
  <c r="H16" i="40"/>
  <c r="H13" i="40"/>
  <c r="H10" i="40"/>
  <c r="D7" i="40"/>
  <c r="E22" i="40"/>
  <c r="D4" i="40"/>
  <c r="G22" i="40"/>
  <c r="F22" i="40"/>
  <c r="D25" i="40"/>
  <c r="F25" i="40"/>
  <c r="G25" i="40"/>
  <c r="E19" i="40"/>
  <c r="G19" i="40"/>
  <c r="D19" i="40"/>
  <c r="F19" i="40"/>
  <c r="E16" i="40"/>
  <c r="G16" i="40"/>
  <c r="D16" i="40"/>
  <c r="F16" i="40"/>
  <c r="E13" i="40"/>
  <c r="G13" i="40"/>
  <c r="D13" i="40"/>
  <c r="F13" i="40"/>
  <c r="E10" i="40"/>
  <c r="G10" i="40"/>
  <c r="D10" i="40"/>
  <c r="F10" i="40"/>
  <c r="E7" i="40"/>
  <c r="G7" i="40"/>
  <c r="F7" i="40"/>
  <c r="E4" i="40"/>
  <c r="G4" i="40"/>
  <c r="F4" i="40"/>
  <c r="E25" i="40"/>
</calcChain>
</file>

<file path=xl/sharedStrings.xml><?xml version="1.0" encoding="utf-8"?>
<sst xmlns="http://schemas.openxmlformats.org/spreadsheetml/2006/main" count="3618" uniqueCount="716">
  <si>
    <t>Figure S11A-F  The mRNA levels of cycC,
usp, E74, E75, E78 and dACC in starved vs. refed larvae after 1, 2, 3 hrs of refeeding</t>
    <phoneticPr fontId="36" type="noConversion"/>
  </si>
  <si>
    <r>
      <t>Figure S12B-K The mRNA levels of</t>
    </r>
    <r>
      <rPr>
        <b/>
        <i/>
        <sz val="10"/>
        <rFont val="Verdana"/>
      </rPr>
      <t xml:space="preserve"> cdk8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cycC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EcR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usp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E75</t>
    </r>
    <r>
      <rPr>
        <b/>
        <sz val="10"/>
        <rFont val="Verdana"/>
      </rPr>
      <t>,</t>
    </r>
    <r>
      <rPr>
        <b/>
        <i/>
        <sz val="10"/>
        <rFont val="Verdana"/>
      </rPr>
      <t xml:space="preserve"> E78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SREBP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dFAS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dACC</t>
    </r>
    <r>
      <rPr>
        <b/>
        <sz val="10"/>
        <rFont val="Verdana"/>
      </rPr>
      <t xml:space="preserve">, and </t>
    </r>
    <r>
      <rPr>
        <b/>
        <i/>
        <sz val="10"/>
        <rFont val="Verdana"/>
      </rPr>
      <t>dACS</t>
    </r>
    <r>
      <rPr>
        <b/>
        <sz val="10"/>
        <rFont val="Verdana"/>
      </rPr>
      <t xml:space="preserve"> in
starved vs. refed larvae after 3, 6, 9 hrs of refeeding</t>
    </r>
    <phoneticPr fontId="36" type="noConversion"/>
  </si>
  <si>
    <t xml:space="preserve">feed92 </t>
    <phoneticPr fontId="36" type="noConversion"/>
  </si>
  <si>
    <t>fast84</t>
    <phoneticPr fontId="36" type="noConversion"/>
  </si>
  <si>
    <t>fast92</t>
    <phoneticPr fontId="36" type="noConversion"/>
  </si>
  <si>
    <t>fast96</t>
    <phoneticPr fontId="36" type="noConversion"/>
  </si>
  <si>
    <t>Embryos collection from 11:30am-1:30pm</t>
    <phoneticPr fontId="36" type="noConversion"/>
  </si>
  <si>
    <t>Date</t>
    <phoneticPr fontId="36" type="noConversion"/>
  </si>
  <si>
    <t>Feeding</t>
    <phoneticPr fontId="36" type="noConversion"/>
  </si>
  <si>
    <t>Refeeding</t>
    <phoneticPr fontId="36" type="noConversion"/>
  </si>
  <si>
    <t>Notes</t>
    <phoneticPr fontId="36" type="noConversion"/>
  </si>
  <si>
    <t>Hours AED</t>
    <phoneticPr fontId="36" type="noConversion"/>
  </si>
  <si>
    <t>Feeding (N=222)</t>
    <phoneticPr fontId="36" type="noConversion"/>
  </si>
  <si>
    <t>starvation (N=117)</t>
    <phoneticPr fontId="36" type="noConversion"/>
  </si>
  <si>
    <t>Refeeding (N=163)</t>
    <phoneticPr fontId="36" type="noConversion"/>
  </si>
  <si>
    <t>2015.03.11</t>
    <phoneticPr fontId="36" type="noConversion"/>
  </si>
  <si>
    <t xml:space="preserve">2015.03.15 </t>
    <phoneticPr fontId="36" type="noConversion"/>
  </si>
  <si>
    <t>Fasting from 12:00am-10:00am</t>
    <phoneticPr fontId="36" type="noConversion"/>
  </si>
  <si>
    <t>Fasting for 10 hours</t>
    <phoneticPr fontId="36" type="noConversion"/>
  </si>
  <si>
    <t>2015.03.15 22:00</t>
    <phoneticPr fontId="36" type="noConversion"/>
  </si>
  <si>
    <t>2015.03.16 0:00</t>
    <phoneticPr fontId="36" type="noConversion"/>
  </si>
  <si>
    <t>2015.03.17   0:00</t>
    <phoneticPr fontId="36" type="noConversion"/>
  </si>
  <si>
    <t>Total pupae</t>
    <phoneticPr fontId="36" type="noConversion"/>
  </si>
  <si>
    <t>CycC</t>
    <phoneticPr fontId="36" type="noConversion"/>
  </si>
  <si>
    <t>Folds</t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</si>
  <si>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r>
      <rPr>
        <b/>
        <sz val="10"/>
        <rFont val="Verdana"/>
      </rPr>
      <t>-1</t>
    </r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</si>
  <si>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r>
      <rPr>
        <b/>
        <sz val="10"/>
        <rFont val="Verdana"/>
      </rPr>
      <t>-2</t>
    </r>
  </si>
  <si>
    <r>
      <t>cdk8</t>
    </r>
    <r>
      <rPr>
        <b/>
        <i/>
        <vertAlign val="superscript"/>
        <sz val="10"/>
        <rFont val="Verdana"/>
      </rPr>
      <t>K185</t>
    </r>
    <r>
      <rPr>
        <b/>
        <sz val="10"/>
        <rFont val="Verdana"/>
      </rPr>
      <t>-3</t>
    </r>
  </si>
  <si>
    <t>Figure S2A Percentage of
pupae with the anterior spiracle everted</t>
    <phoneticPr fontId="36" type="noConversion"/>
  </si>
  <si>
    <r>
      <t xml:space="preserve">Figure 8B-G The mRNA levels of </t>
    </r>
    <r>
      <rPr>
        <b/>
        <i/>
        <sz val="10"/>
        <rFont val="Verdana"/>
      </rPr>
      <t>cdk8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EcR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E74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SREBP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dFAS</t>
    </r>
    <r>
      <rPr>
        <b/>
        <sz val="10"/>
        <rFont val="Verdana"/>
      </rPr>
      <t xml:space="preserve"> and </t>
    </r>
    <r>
      <rPr>
        <b/>
        <i/>
        <sz val="10"/>
        <rFont val="Verdana"/>
      </rPr>
      <t>dACS</t>
    </r>
    <r>
      <rPr>
        <b/>
        <sz val="10"/>
        <rFont val="Verdana"/>
      </rPr>
      <t xml:space="preserve"> in feeding vs.
starved larvae from 84 hr to 100 hr AEL</t>
    </r>
    <phoneticPr fontId="36" type="noConversion"/>
  </si>
  <si>
    <t>fast100</t>
    <phoneticPr fontId="36" type="noConversion"/>
  </si>
  <si>
    <t>Refed 3h-3</t>
  </si>
  <si>
    <r>
      <t>w</t>
    </r>
    <r>
      <rPr>
        <b/>
        <i/>
        <vertAlign val="superscript"/>
        <sz val="10"/>
        <rFont val="Verdana"/>
      </rPr>
      <t>1118</t>
    </r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</si>
  <si>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</si>
  <si>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r>
      <rPr>
        <b/>
        <i/>
        <sz val="10"/>
        <rFont val="Verdana"/>
      </rPr>
      <t>, cycC</t>
    </r>
    <r>
      <rPr>
        <b/>
        <i/>
        <vertAlign val="superscript"/>
        <sz val="10"/>
        <rFont val="Verdana"/>
      </rPr>
      <t>Y5</t>
    </r>
    <phoneticPr fontId="36" type="noConversion"/>
  </si>
  <si>
    <r>
      <t>Cdk8-EGFP; cdk8</t>
    </r>
    <r>
      <rPr>
        <b/>
        <i/>
        <vertAlign val="superscript"/>
        <sz val="10"/>
        <rFont val="Verdana"/>
      </rPr>
      <t>K185</t>
    </r>
    <phoneticPr fontId="36" type="noConversion"/>
  </si>
  <si>
    <t>Plate III</t>
    <phoneticPr fontId="36" type="noConversion"/>
  </si>
  <si>
    <t>108h-1</t>
  </si>
  <si>
    <t>108h-2</t>
  </si>
  <si>
    <t>108h-3</t>
  </si>
  <si>
    <t>112h-1</t>
  </si>
  <si>
    <t>112h-2</t>
  </si>
  <si>
    <t>112h-3</t>
  </si>
  <si>
    <t>Figure S10E  The effect of starvation on the biosynthesis of ecdysteroid measured by
ELISA</t>
    <phoneticPr fontId="36" type="noConversion"/>
  </si>
  <si>
    <t>feed96</t>
    <phoneticPr fontId="36" type="noConversion"/>
  </si>
  <si>
    <t>feed100</t>
    <phoneticPr fontId="36" type="noConversion"/>
  </si>
  <si>
    <t>fast88</t>
    <phoneticPr fontId="36" type="noConversion"/>
  </si>
  <si>
    <t>t-test (Refed VS starvation)</t>
    <phoneticPr fontId="36" type="noConversion"/>
  </si>
  <si>
    <t>*</t>
    <phoneticPr fontId="36" type="noConversion"/>
  </si>
  <si>
    <t>**</t>
    <phoneticPr fontId="36" type="noConversion"/>
  </si>
  <si>
    <t>**</t>
    <phoneticPr fontId="36" type="noConversion"/>
  </si>
  <si>
    <t>**</t>
    <phoneticPr fontId="36" type="noConversion"/>
  </si>
  <si>
    <t>**</t>
    <phoneticPr fontId="36" type="noConversion"/>
  </si>
  <si>
    <t>*</t>
    <phoneticPr fontId="36" type="noConversion"/>
  </si>
  <si>
    <t>**</t>
    <phoneticPr fontId="36" type="noConversion"/>
  </si>
  <si>
    <t>**</t>
    <phoneticPr fontId="36" type="noConversion"/>
  </si>
  <si>
    <t>*</t>
    <phoneticPr fontId="36" type="noConversion"/>
  </si>
  <si>
    <t>**</t>
    <phoneticPr fontId="36" type="noConversion"/>
  </si>
  <si>
    <t>**</t>
    <phoneticPr fontId="36" type="noConversion"/>
  </si>
  <si>
    <t>rnrL</t>
  </si>
  <si>
    <t>**</t>
    <phoneticPr fontId="36" type="noConversion"/>
  </si>
  <si>
    <t>t-test (Refed VS starvation)</t>
  </si>
  <si>
    <t>*</t>
    <phoneticPr fontId="36" type="noConversion"/>
  </si>
  <si>
    <t>*</t>
    <phoneticPr fontId="36" type="noConversion"/>
  </si>
  <si>
    <t>fold</t>
  </si>
  <si>
    <t>fold (mean)</t>
  </si>
  <si>
    <t>fold (s.d.)</t>
  </si>
  <si>
    <t>normalized</t>
  </si>
  <si>
    <t>Plate III</t>
    <phoneticPr fontId="36" type="noConversion"/>
  </si>
  <si>
    <t>Days after egg laying (AEL)</t>
    <phoneticPr fontId="36" type="noConversion"/>
  </si>
  <si>
    <t>y5-4</t>
  </si>
  <si>
    <t xml:space="preserve"> 84h-1</t>
    <phoneticPr fontId="36" type="noConversion"/>
  </si>
  <si>
    <t xml:space="preserve"> 84h-2</t>
    <phoneticPr fontId="36" type="noConversion"/>
  </si>
  <si>
    <t xml:space="preserve"> 84h-3</t>
    <phoneticPr fontId="36" type="noConversion"/>
  </si>
  <si>
    <t>-</t>
    <phoneticPr fontId="36" type="noConversion"/>
  </si>
  <si>
    <t>-</t>
    <phoneticPr fontId="36" type="noConversion"/>
  </si>
  <si>
    <t>Total (0.5ml)</t>
    <phoneticPr fontId="36" type="noConversion"/>
  </si>
  <si>
    <t>Figure 3C Ecdysteroid titers determined
by ELISA</t>
    <phoneticPr fontId="36" type="noConversion"/>
  </si>
  <si>
    <t>K185 EL3-2</t>
  </si>
  <si>
    <t>K185 EL3-3</t>
  </si>
  <si>
    <t>K185 EW-1</t>
  </si>
  <si>
    <t>K185 EW-2</t>
  </si>
  <si>
    <t>K185 EW-3</t>
  </si>
  <si>
    <t>K185 LW-1</t>
  </si>
  <si>
    <t>K185 LW-2</t>
  </si>
  <si>
    <t>K185 LW-3</t>
  </si>
  <si>
    <t>K185 WP-1</t>
  </si>
  <si>
    <t>K185 WP-2</t>
  </si>
  <si>
    <t>Refed 0h-1</t>
  </si>
  <si>
    <t>Refed 0h-2</t>
  </si>
  <si>
    <t>Refed 0h-3</t>
  </si>
  <si>
    <t>Refed 1h-1</t>
  </si>
  <si>
    <t>Refed 1h-2</t>
  </si>
  <si>
    <t>Refed 1h-3</t>
  </si>
  <si>
    <t>Refed 2h-3</t>
  </si>
  <si>
    <t>Refed 3h-1</t>
  </si>
  <si>
    <t>Refed 3h-2</t>
  </si>
  <si>
    <t>dCDK8-1q</t>
  </si>
  <si>
    <t>dCYCC-2</t>
  </si>
  <si>
    <t>starvation</t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</si>
  <si>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phoneticPr fontId="36" type="noConversion"/>
  </si>
  <si>
    <t>hsp27</t>
  </si>
  <si>
    <t>Br</t>
  </si>
  <si>
    <t>jhl-26</t>
  </si>
  <si>
    <t>Folds</t>
    <phoneticPr fontId="36" type="noConversion"/>
  </si>
  <si>
    <t>Folds Mean</t>
    <phoneticPr fontId="36" type="noConversion"/>
  </si>
  <si>
    <t>S.D.</t>
    <phoneticPr fontId="36" type="noConversion"/>
  </si>
  <si>
    <t>fast96</t>
    <phoneticPr fontId="36" type="noConversion"/>
  </si>
  <si>
    <r>
      <t>CycC-EGFP; cycC</t>
    </r>
    <r>
      <rPr>
        <b/>
        <i/>
        <vertAlign val="superscript"/>
        <sz val="10"/>
        <rFont val="Verdana"/>
      </rPr>
      <t>Y5</t>
    </r>
    <phoneticPr fontId="36" type="noConversion"/>
  </si>
  <si>
    <t>ACC</t>
  </si>
  <si>
    <t>Figure 1H The time from egg deposition to pupariation</t>
    <phoneticPr fontId="36" type="noConversion"/>
  </si>
  <si>
    <t>Hours</t>
    <phoneticPr fontId="36" type="noConversion"/>
  </si>
  <si>
    <t>Fast 3h-1</t>
  </si>
  <si>
    <t>Fast 3h-2</t>
  </si>
  <si>
    <t>Fold Mean</t>
  </si>
  <si>
    <t>Fast 3h-3</t>
  </si>
  <si>
    <r>
      <t>CycC-EGFP; cycC</t>
    </r>
    <r>
      <rPr>
        <b/>
        <i/>
        <vertAlign val="superscript"/>
        <sz val="10"/>
        <rFont val="Verdana"/>
      </rPr>
      <t>Y5</t>
    </r>
    <phoneticPr fontId="36" type="noConversion"/>
  </si>
  <si>
    <t>CDK8</t>
  </si>
  <si>
    <t>Refed 2h-1</t>
  </si>
  <si>
    <t>Refed 2h-2</t>
  </si>
  <si>
    <t>Fast 6h-1</t>
  </si>
  <si>
    <t>Fast 6h-2</t>
  </si>
  <si>
    <t>Fast 6h-3</t>
  </si>
  <si>
    <t>Fast 9h-1</t>
  </si>
  <si>
    <t>Fast 9h-2</t>
  </si>
  <si>
    <t>Figure 3G Quantification of the effect of 20E (200 μM) on the time from egg deposition to pupariation in
cdk8 and cycC mutants</t>
    <phoneticPr fontId="36" type="noConversion"/>
  </si>
  <si>
    <t>*</t>
    <phoneticPr fontId="36" type="noConversion"/>
  </si>
  <si>
    <t>Plate III</t>
    <phoneticPr fontId="36" type="noConversion"/>
  </si>
  <si>
    <t>CDK8</t>
    <phoneticPr fontId="36" type="noConversion"/>
  </si>
  <si>
    <t xml:space="preserve">feed84 </t>
  </si>
  <si>
    <t xml:space="preserve">feed88 </t>
  </si>
  <si>
    <t xml:space="preserve">feed92 </t>
  </si>
  <si>
    <t>feed96</t>
  </si>
  <si>
    <t>feed100</t>
  </si>
  <si>
    <t>fast84</t>
  </si>
  <si>
    <t>fast88</t>
  </si>
  <si>
    <t>fast92</t>
  </si>
  <si>
    <t>fast96</t>
  </si>
  <si>
    <t>fast100</t>
  </si>
  <si>
    <t>Fold Mean</t>
    <phoneticPr fontId="36" type="noConversion"/>
  </si>
  <si>
    <t>STD</t>
    <phoneticPr fontId="36" type="noConversion"/>
  </si>
  <si>
    <t>Nomalized Folds Mean</t>
    <phoneticPr fontId="59" type="noConversion"/>
  </si>
  <si>
    <t>Nomalized S.D.</t>
    <phoneticPr fontId="59" type="noConversion"/>
  </si>
  <si>
    <t>ttest</t>
    <phoneticPr fontId="59" type="noConversion"/>
  </si>
  <si>
    <r>
      <t>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-1</t>
    </r>
  </si>
  <si>
    <r>
      <t>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-2</t>
    </r>
  </si>
  <si>
    <r>
      <t>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-3</t>
    </r>
  </si>
  <si>
    <t>*</t>
    <phoneticPr fontId="36" type="noConversion"/>
  </si>
  <si>
    <r>
      <t>w</t>
    </r>
    <r>
      <rPr>
        <b/>
        <i/>
        <vertAlign val="superscript"/>
        <sz val="10"/>
        <rFont val="Verdana"/>
      </rPr>
      <t>1118</t>
    </r>
    <phoneticPr fontId="36" type="noConversion"/>
  </si>
  <si>
    <t>ethanol-1</t>
  </si>
  <si>
    <t>ethanol-2</t>
  </si>
  <si>
    <t>20E-1</t>
    <phoneticPr fontId="36" type="noConversion"/>
  </si>
  <si>
    <t>20E-2</t>
    <phoneticPr fontId="36" type="noConversion"/>
  </si>
  <si>
    <t>20E-3</t>
    <phoneticPr fontId="36" type="noConversion"/>
  </si>
  <si>
    <t>20E-4</t>
    <phoneticPr fontId="36" type="noConversion"/>
  </si>
  <si>
    <t>ethanol-3</t>
  </si>
  <si>
    <t>ethanol-4</t>
  </si>
  <si>
    <t>Hours AED</t>
    <phoneticPr fontId="36" type="noConversion"/>
  </si>
  <si>
    <t>**</t>
    <phoneticPr fontId="36" type="noConversion"/>
  </si>
  <si>
    <t>**</t>
    <phoneticPr fontId="36" type="noConversion"/>
  </si>
  <si>
    <t>LL3=late L3</t>
    <phoneticPr fontId="36" type="noConversion"/>
  </si>
  <si>
    <t>WP=white prepupae</t>
    <phoneticPr fontId="36" type="noConversion"/>
  </si>
  <si>
    <t>starvation  3h-2</t>
  </si>
  <si>
    <t>starvation  3h-3</t>
  </si>
  <si>
    <t>t-test (Refed VS starvation)</t>
    <phoneticPr fontId="36" type="noConversion"/>
  </si>
  <si>
    <t>t-test (Refed VS starvation)</t>
    <phoneticPr fontId="36" type="noConversion"/>
  </si>
  <si>
    <t>**</t>
    <phoneticPr fontId="36" type="noConversion"/>
  </si>
  <si>
    <t>**</t>
    <phoneticPr fontId="36" type="noConversion"/>
  </si>
  <si>
    <t>Fast 96h-1</t>
  </si>
  <si>
    <t>Fast 100h-1</t>
  </si>
  <si>
    <t>Feed 88h-1</t>
  </si>
  <si>
    <t>Feed 88h-2</t>
  </si>
  <si>
    <t>Feed 92h-2</t>
  </si>
  <si>
    <t>Feed 96h-2</t>
  </si>
  <si>
    <t>Feed 100h-2</t>
  </si>
  <si>
    <t>Fast 88h-2</t>
  </si>
  <si>
    <t>Fast 92h-2</t>
  </si>
  <si>
    <t>Fast 96h-2</t>
  </si>
  <si>
    <t>Fast 100h-2</t>
  </si>
  <si>
    <t>Feed 92h-3</t>
  </si>
  <si>
    <t>Feed 96h-3</t>
  </si>
  <si>
    <t>Feed 100h-3</t>
  </si>
  <si>
    <t>starvation 3h-3</t>
  </si>
  <si>
    <t>t-test (Refed VS starvation )</t>
  </si>
  <si>
    <t>116h-1</t>
  </si>
  <si>
    <t>% pupariated</t>
    <phoneticPr fontId="36" type="noConversion"/>
  </si>
  <si>
    <t>repeat I</t>
  </si>
  <si>
    <t>repeat II</t>
  </si>
  <si>
    <t>repeat III</t>
  </si>
  <si>
    <t>average</t>
  </si>
  <si>
    <t>STD</t>
  </si>
  <si>
    <t>-</t>
    <phoneticPr fontId="36" type="noConversion"/>
  </si>
  <si>
    <t>2015.03.14</t>
  </si>
  <si>
    <t>SREBP</t>
  </si>
  <si>
    <t>E75</t>
  </si>
  <si>
    <t>E78</t>
  </si>
  <si>
    <r>
      <t xml:space="preserve">Figure S2B The mRNA levels of </t>
    </r>
    <r>
      <rPr>
        <b/>
        <i/>
        <sz val="10"/>
        <rFont val="Verdana"/>
      </rPr>
      <t>cdk8</t>
    </r>
    <r>
      <rPr>
        <b/>
        <sz val="10"/>
        <rFont val="Verdana"/>
      </rPr>
      <t xml:space="preserve"> and </t>
    </r>
    <r>
      <rPr>
        <b/>
        <i/>
        <sz val="10"/>
        <rFont val="Verdana"/>
      </rPr>
      <t>cycC</t>
    </r>
    <r>
      <rPr>
        <b/>
        <sz val="10"/>
        <rFont val="Verdana"/>
      </rPr>
      <t xml:space="preserve"> were analyzed by
qRT-PCR using the third instar wandering larvae</t>
    </r>
    <phoneticPr fontId="36" type="noConversion"/>
  </si>
  <si>
    <t>Original Data</t>
    <phoneticPr fontId="36" type="noConversion"/>
  </si>
  <si>
    <t>Plate III</t>
    <phoneticPr fontId="36" type="noConversion"/>
  </si>
  <si>
    <t>Plate IV</t>
    <phoneticPr fontId="36" type="noConversion"/>
  </si>
  <si>
    <t>**</t>
    <phoneticPr fontId="36" type="noConversion"/>
  </si>
  <si>
    <t>**</t>
    <phoneticPr fontId="36" type="noConversion"/>
  </si>
  <si>
    <t>stg</t>
    <phoneticPr fontId="36" type="noConversion"/>
  </si>
  <si>
    <t>stg</t>
    <phoneticPr fontId="36" type="noConversion"/>
  </si>
  <si>
    <t>*</t>
    <phoneticPr fontId="36" type="noConversion"/>
  </si>
  <si>
    <t>**</t>
    <phoneticPr fontId="36" type="noConversion"/>
  </si>
  <si>
    <t>**</t>
    <phoneticPr fontId="36" type="noConversion"/>
  </si>
  <si>
    <t>*</t>
    <phoneticPr fontId="36" type="noConversion"/>
  </si>
  <si>
    <t>Figure 5D Quantification of
EcR target gene expression in salivary glands by qRT-PCR</t>
    <phoneticPr fontId="36" type="noConversion"/>
  </si>
  <si>
    <t xml:space="preserve">feed92 </t>
    <phoneticPr fontId="36" type="noConversion"/>
  </si>
  <si>
    <t>Anterior spiracle don't evert</t>
    <phoneticPr fontId="36" type="noConversion"/>
  </si>
  <si>
    <t>total</t>
    <phoneticPr fontId="36" type="noConversion"/>
  </si>
  <si>
    <r>
      <t>w</t>
    </r>
    <r>
      <rPr>
        <b/>
        <i/>
        <vertAlign val="superscript"/>
        <sz val="10"/>
        <rFont val="Verdana"/>
      </rPr>
      <t>1118</t>
    </r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</si>
  <si>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phoneticPr fontId="36" type="noConversion"/>
  </si>
  <si>
    <r>
      <t>cycC</t>
    </r>
    <r>
      <rPr>
        <b/>
        <i/>
        <vertAlign val="superscript"/>
        <sz val="10"/>
        <rFont val="Verdana"/>
      </rPr>
      <t>y5</t>
    </r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</si>
  <si>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r>
      <rPr>
        <b/>
        <i/>
        <sz val="10"/>
        <rFont val="Verdana"/>
      </rPr>
      <t>, cycC</t>
    </r>
    <r>
      <rPr>
        <b/>
        <i/>
        <vertAlign val="superscript"/>
        <sz val="10"/>
        <rFont val="Verdana"/>
      </rPr>
      <t>Y5</t>
    </r>
    <phoneticPr fontId="36" type="noConversion"/>
  </si>
  <si>
    <r>
      <t>CDK8-eGFP; cdk8</t>
    </r>
    <r>
      <rPr>
        <b/>
        <i/>
        <vertAlign val="superscript"/>
        <sz val="10"/>
        <rFont val="Verdana"/>
      </rPr>
      <t>K185</t>
    </r>
    <phoneticPr fontId="36" type="noConversion"/>
  </si>
  <si>
    <r>
      <t>CycC-eGFP; cycC</t>
    </r>
    <r>
      <rPr>
        <b/>
        <i/>
        <vertAlign val="superscript"/>
        <sz val="10"/>
        <rFont val="Verdana"/>
      </rPr>
      <t>Y5</t>
    </r>
    <phoneticPr fontId="36" type="noConversion"/>
  </si>
  <si>
    <t>% Percentage</t>
    <phoneticPr fontId="36" type="noConversion"/>
  </si>
  <si>
    <t>**</t>
    <phoneticPr fontId="36" type="noConversion"/>
  </si>
  <si>
    <t>*</t>
    <phoneticPr fontId="36" type="noConversion"/>
  </si>
  <si>
    <r>
      <t>Figure 8H  The effect of starvation and refeeding on the
timing of the larval-pupal transition in wild-type (</t>
    </r>
    <r>
      <rPr>
        <b/>
        <i/>
        <sz val="10"/>
        <rFont val="Verdana"/>
      </rPr>
      <t>w</t>
    </r>
    <r>
      <rPr>
        <b/>
        <i/>
        <vertAlign val="superscript"/>
        <sz val="10"/>
        <rFont val="Verdana"/>
      </rPr>
      <t>1118</t>
    </r>
    <r>
      <rPr>
        <b/>
        <sz val="10"/>
        <rFont val="Verdana"/>
      </rPr>
      <t>) larvae</t>
    </r>
    <phoneticPr fontId="36" type="noConversion"/>
  </si>
  <si>
    <r>
      <t>w</t>
    </r>
    <r>
      <rPr>
        <b/>
        <i/>
        <vertAlign val="superscript"/>
        <sz val="10"/>
        <rFont val="Verdana"/>
      </rPr>
      <t>1118</t>
    </r>
    <r>
      <rPr>
        <b/>
        <sz val="10"/>
        <rFont val="Verdana"/>
      </rPr>
      <t>-1</t>
    </r>
  </si>
  <si>
    <r>
      <t>w</t>
    </r>
    <r>
      <rPr>
        <b/>
        <i/>
        <vertAlign val="superscript"/>
        <sz val="10"/>
        <rFont val="Verdana"/>
      </rPr>
      <t>1118</t>
    </r>
    <r>
      <rPr>
        <b/>
        <sz val="10"/>
        <rFont val="Verdana"/>
      </rPr>
      <t>-2</t>
    </r>
  </si>
  <si>
    <r>
      <t>w</t>
    </r>
    <r>
      <rPr>
        <b/>
        <i/>
        <vertAlign val="superscript"/>
        <sz val="10"/>
        <rFont val="Verdana"/>
      </rPr>
      <t>1118</t>
    </r>
    <r>
      <rPr>
        <b/>
        <sz val="10"/>
        <rFont val="Verdana"/>
      </rPr>
      <t>-3</t>
    </r>
  </si>
  <si>
    <r>
      <t>cdk8</t>
    </r>
    <r>
      <rPr>
        <b/>
        <i/>
        <vertAlign val="superscript"/>
        <sz val="10"/>
        <rFont val="Verdana"/>
      </rPr>
      <t>K185</t>
    </r>
    <r>
      <rPr>
        <b/>
        <sz val="10"/>
        <rFont val="Verdana"/>
      </rPr>
      <t>-1</t>
    </r>
  </si>
  <si>
    <r>
      <t>cdk8</t>
    </r>
    <r>
      <rPr>
        <b/>
        <i/>
        <vertAlign val="superscript"/>
        <sz val="10"/>
        <rFont val="Verdana"/>
      </rPr>
      <t>K185</t>
    </r>
    <r>
      <rPr>
        <b/>
        <sz val="10"/>
        <rFont val="Verdana"/>
      </rPr>
      <t>-2</t>
    </r>
  </si>
  <si>
    <r>
      <t>cdk8</t>
    </r>
    <r>
      <rPr>
        <b/>
        <i/>
        <vertAlign val="superscript"/>
        <sz val="10"/>
        <rFont val="Verdana"/>
      </rPr>
      <t>K185</t>
    </r>
    <r>
      <rPr>
        <b/>
        <sz val="10"/>
        <rFont val="Verdana"/>
      </rPr>
      <t>-3</t>
    </r>
  </si>
  <si>
    <t>Plate V</t>
    <phoneticPr fontId="36" type="noConversion"/>
  </si>
  <si>
    <t>**</t>
    <phoneticPr fontId="36" type="noConversion"/>
  </si>
  <si>
    <t>Normalized Folds Mean</t>
    <phoneticPr fontId="36" type="noConversion"/>
  </si>
  <si>
    <t>Folds</t>
    <phoneticPr fontId="36" type="noConversion"/>
  </si>
  <si>
    <t>Folds Mean</t>
    <phoneticPr fontId="36" type="noConversion"/>
  </si>
  <si>
    <t>Kni</t>
  </si>
  <si>
    <t>TOR</t>
  </si>
  <si>
    <t>InR</t>
  </si>
  <si>
    <t>VVl</t>
  </si>
  <si>
    <t>Normalized Folds Mean</t>
    <phoneticPr fontId="36" type="noConversion"/>
  </si>
  <si>
    <t>Normalized S.D.</t>
    <phoneticPr fontId="36" type="noConversion"/>
  </si>
  <si>
    <t>S.D.</t>
    <phoneticPr fontId="36" type="noConversion"/>
  </si>
  <si>
    <t>**</t>
    <phoneticPr fontId="36" type="noConversion"/>
  </si>
  <si>
    <t>**</t>
    <phoneticPr fontId="36" type="noConversion"/>
  </si>
  <si>
    <t>**</t>
    <phoneticPr fontId="36" type="noConversion"/>
  </si>
  <si>
    <t>*</t>
    <phoneticPr fontId="36" type="noConversion"/>
  </si>
  <si>
    <t>**</t>
    <phoneticPr fontId="36" type="noConversion"/>
  </si>
  <si>
    <t>w118-UspIP</t>
  </si>
  <si>
    <t>K185-Ctrl-GPNS</t>
  </si>
  <si>
    <t>K185-UspIP</t>
  </si>
  <si>
    <t>Cy5-Ctrl-GPNS</t>
  </si>
  <si>
    <t>Cy5-UspIP</t>
  </si>
  <si>
    <t>starvation 0h-3</t>
  </si>
  <si>
    <t>starvation 1h-1</t>
  </si>
  <si>
    <t>starvation 1h-2</t>
  </si>
  <si>
    <t>starvation 1h-3</t>
  </si>
  <si>
    <t>starvation 2h-1</t>
  </si>
  <si>
    <t>starvation 2h-2</t>
  </si>
  <si>
    <t>starvation 2h-3</t>
  </si>
  <si>
    <t>starvation 3h-1</t>
  </si>
  <si>
    <t>starvation 3h-2</t>
  </si>
  <si>
    <t>E75</t>
    <phoneticPr fontId="59" type="noConversion"/>
  </si>
  <si>
    <t>Nomalized Folds Mean</t>
    <phoneticPr fontId="59" type="noConversion"/>
  </si>
  <si>
    <t>Nomalized S.D.</t>
    <phoneticPr fontId="59" type="noConversion"/>
  </si>
  <si>
    <t>ttest</t>
    <phoneticPr fontId="59" type="noConversion"/>
  </si>
  <si>
    <r>
      <t>w</t>
    </r>
    <r>
      <rPr>
        <b/>
        <i/>
        <vertAlign val="superscript"/>
        <sz val="10"/>
        <rFont val="Verdana"/>
      </rPr>
      <t>1118</t>
    </r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</si>
  <si>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phoneticPr fontId="36" type="noConversion"/>
  </si>
  <si>
    <r>
      <t>cycC</t>
    </r>
    <r>
      <rPr>
        <b/>
        <i/>
        <vertAlign val="superscript"/>
        <sz val="10"/>
        <rFont val="Verdana"/>
      </rPr>
      <t>y5</t>
    </r>
    <phoneticPr fontId="36" type="noConversion"/>
  </si>
  <si>
    <t>Plate II</t>
    <phoneticPr fontId="36" type="noConversion"/>
  </si>
  <si>
    <t>Plate III</t>
    <phoneticPr fontId="36" type="noConversion"/>
  </si>
  <si>
    <r>
      <t xml:space="preserve">Figure S9A The relative mRNA levels of </t>
    </r>
    <r>
      <rPr>
        <b/>
        <i/>
        <sz val="10"/>
        <rFont val="Verdana"/>
      </rPr>
      <t>CDK8 and CycC</t>
    </r>
    <r>
      <rPr>
        <b/>
        <sz val="10"/>
        <rFont val="Verdana"/>
      </rPr>
      <t xml:space="preserve"> at different developmental stages analyzed by qRT-PCR</t>
    </r>
    <phoneticPr fontId="36" type="noConversion"/>
  </si>
  <si>
    <t>t-test (Refed VS starvation )</t>
    <phoneticPr fontId="36" type="noConversion"/>
  </si>
  <si>
    <t>Refed 6h-3</t>
    <phoneticPr fontId="36" type="noConversion"/>
  </si>
  <si>
    <t>Refed 6h-3</t>
    <phoneticPr fontId="36" type="noConversion"/>
  </si>
  <si>
    <t>Plate I</t>
    <phoneticPr fontId="36" type="noConversion"/>
  </si>
  <si>
    <t>Plate II</t>
    <phoneticPr fontId="36" type="noConversion"/>
  </si>
  <si>
    <t>Ftz-F1</t>
  </si>
  <si>
    <t>Normalized Folds Mean</t>
    <phoneticPr fontId="36" type="noConversion"/>
  </si>
  <si>
    <t>Normalized S.D.</t>
    <phoneticPr fontId="36" type="noConversion"/>
  </si>
  <si>
    <t>t-test</t>
    <phoneticPr fontId="36" type="noConversion"/>
  </si>
  <si>
    <t>*</t>
    <phoneticPr fontId="36" type="noConversion"/>
  </si>
  <si>
    <t>*</t>
    <phoneticPr fontId="36" type="noConversion"/>
  </si>
  <si>
    <t>**</t>
    <phoneticPr fontId="36" type="noConversion"/>
  </si>
  <si>
    <t>jheh1</t>
  </si>
  <si>
    <t>dib</t>
  </si>
  <si>
    <t>phm</t>
  </si>
  <si>
    <t>sad</t>
  </si>
  <si>
    <t>shd</t>
  </si>
  <si>
    <t>impE2</t>
  </si>
  <si>
    <t>spo</t>
  </si>
  <si>
    <t>Plate III</t>
  </si>
  <si>
    <t>**</t>
    <phoneticPr fontId="36" type="noConversion"/>
  </si>
  <si>
    <t>*</t>
    <phoneticPr fontId="36" type="noConversion"/>
  </si>
  <si>
    <t>Plate III</t>
    <phoneticPr fontId="36" type="noConversion"/>
  </si>
  <si>
    <t>Plate I</t>
    <phoneticPr fontId="36" type="noConversion"/>
  </si>
  <si>
    <t>Plate II</t>
    <phoneticPr fontId="36" type="noConversion"/>
  </si>
  <si>
    <r>
      <t>w</t>
    </r>
    <r>
      <rPr>
        <b/>
        <i/>
        <vertAlign val="superscript"/>
        <sz val="10"/>
        <rFont val="Verdana"/>
      </rPr>
      <t>1118</t>
    </r>
    <r>
      <rPr>
        <b/>
        <sz val="10"/>
        <rFont val="Verdana"/>
      </rPr>
      <t>-1</t>
    </r>
    <phoneticPr fontId="36" type="noConversion"/>
  </si>
  <si>
    <r>
      <t>w</t>
    </r>
    <r>
      <rPr>
        <b/>
        <i/>
        <vertAlign val="superscript"/>
        <sz val="10"/>
        <rFont val="Verdana"/>
      </rPr>
      <t>1118</t>
    </r>
    <r>
      <rPr>
        <b/>
        <sz val="10"/>
        <rFont val="Verdana"/>
      </rPr>
      <t>-2</t>
    </r>
  </si>
  <si>
    <r>
      <t>w</t>
    </r>
    <r>
      <rPr>
        <b/>
        <i/>
        <vertAlign val="superscript"/>
        <sz val="10"/>
        <rFont val="Verdana"/>
      </rPr>
      <t>1118</t>
    </r>
    <r>
      <rPr>
        <b/>
        <sz val="10"/>
        <rFont val="Verdana"/>
      </rPr>
      <t>-3</t>
    </r>
  </si>
  <si>
    <t>Plate IV</t>
    <phoneticPr fontId="36" type="noConversion"/>
  </si>
  <si>
    <t>*</t>
    <phoneticPr fontId="36" type="noConversion"/>
  </si>
  <si>
    <t>t-test</t>
    <phoneticPr fontId="36" type="noConversion"/>
  </si>
  <si>
    <t>t-test</t>
    <phoneticPr fontId="36" type="noConversion"/>
  </si>
  <si>
    <t>S.D.</t>
    <phoneticPr fontId="36" type="noConversion"/>
  </si>
  <si>
    <t>t-test</t>
    <phoneticPr fontId="36" type="noConversion"/>
  </si>
  <si>
    <t>Normalized Folds Mean</t>
    <phoneticPr fontId="36" type="noConversion"/>
  </si>
  <si>
    <t>Y5 WP-1</t>
  </si>
  <si>
    <t>Y5 WP-2</t>
  </si>
  <si>
    <t>Y5 WP-3</t>
  </si>
  <si>
    <t>Normalized S.D.</t>
    <phoneticPr fontId="36" type="noConversion"/>
  </si>
  <si>
    <t>S.D.</t>
    <phoneticPr fontId="36" type="noConversion"/>
  </si>
  <si>
    <t>Fast 100h-3</t>
  </si>
  <si>
    <t>Feed 88h-3</t>
  </si>
  <si>
    <t>t-test</t>
    <phoneticPr fontId="36" type="noConversion"/>
  </si>
  <si>
    <t>**</t>
    <phoneticPr fontId="36" type="noConversion"/>
  </si>
  <si>
    <t>YP-1</t>
  </si>
  <si>
    <t>YP-2</t>
  </si>
  <si>
    <t>WP-1</t>
  </si>
  <si>
    <t>WP-2</t>
  </si>
  <si>
    <t>LL3-1</t>
  </si>
  <si>
    <t>LL3-2</t>
  </si>
  <si>
    <t>EL3-1</t>
    <phoneticPr fontId="36" type="noConversion"/>
  </si>
  <si>
    <t>*</t>
    <phoneticPr fontId="36" type="noConversion"/>
  </si>
  <si>
    <t>EL3-2</t>
    <phoneticPr fontId="36" type="noConversion"/>
  </si>
  <si>
    <t>Normalized Folds Mean</t>
    <phoneticPr fontId="36" type="noConversion"/>
  </si>
  <si>
    <t>Fast 9h-3</t>
  </si>
  <si>
    <t>Refed 6h-1</t>
  </si>
  <si>
    <t>Refed 6h-2</t>
  </si>
  <si>
    <t>Refed 6h-3</t>
  </si>
  <si>
    <t>Refed 9h-1</t>
  </si>
  <si>
    <t>Refed 9h-2</t>
  </si>
  <si>
    <t>20E-1</t>
    <phoneticPr fontId="36" type="noConversion"/>
  </si>
  <si>
    <t>20E-2</t>
    <phoneticPr fontId="36" type="noConversion"/>
  </si>
  <si>
    <r>
      <t>Figure S7  The relative mRNA levels of</t>
    </r>
    <r>
      <rPr>
        <b/>
        <i/>
        <sz val="10"/>
        <rFont val="Verdana"/>
      </rPr>
      <t xml:space="preserve"> dE2f1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D</t>
    </r>
    <r>
      <rPr>
        <b/>
        <sz val="10"/>
        <rFont val="Verdana"/>
      </rPr>
      <t>p, and several E2F1 target genes in cdk8 and cycC mutants at L3 wandering stage analyzed by qRT-PCR assay</t>
    </r>
    <phoneticPr fontId="36" type="noConversion"/>
  </si>
  <si>
    <t>Figure 1G</t>
    <phoneticPr fontId="36" type="noConversion"/>
  </si>
  <si>
    <t>The percentage of pupariated animals after egg laying (AEL)</t>
    <phoneticPr fontId="36" type="noConversion"/>
  </si>
  <si>
    <t xml:space="preserve">Figure 1H </t>
    <phoneticPr fontId="36" type="noConversion"/>
  </si>
  <si>
    <t>fast96</t>
    <phoneticPr fontId="36" type="noConversion"/>
  </si>
  <si>
    <t>E78</t>
    <phoneticPr fontId="59" type="noConversion"/>
  </si>
  <si>
    <t xml:space="preserve">feed84 </t>
    <phoneticPr fontId="36" type="noConversion"/>
  </si>
  <si>
    <t xml:space="preserve">feed88 </t>
    <phoneticPr fontId="36" type="noConversion"/>
  </si>
  <si>
    <r>
      <t xml:space="preserve">Figure S10A-D The effect of starvation on the expression of </t>
    </r>
    <r>
      <rPr>
        <b/>
        <i/>
        <sz val="10"/>
        <rFont val="Verdana"/>
      </rPr>
      <t>cycC</t>
    </r>
    <r>
      <rPr>
        <b/>
        <sz val="10"/>
        <rFont val="Verdana"/>
      </rPr>
      <t xml:space="preserve"> , </t>
    </r>
    <r>
      <rPr>
        <b/>
        <i/>
        <sz val="10"/>
        <rFont val="Verdana"/>
      </rPr>
      <t>usp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E75</t>
    </r>
    <r>
      <rPr>
        <b/>
        <sz val="10"/>
        <rFont val="Verdana"/>
      </rPr>
      <t xml:space="preserve">, and </t>
    </r>
    <r>
      <rPr>
        <b/>
        <i/>
        <sz val="10"/>
        <rFont val="Verdana"/>
      </rPr>
      <t>E78</t>
    </r>
    <r>
      <rPr>
        <b/>
        <sz val="10"/>
        <rFont val="Verdana"/>
      </rPr>
      <t xml:space="preserve"> assayed by qRT-PCR</t>
    </r>
    <phoneticPr fontId="36" type="noConversion"/>
  </si>
  <si>
    <t xml:space="preserve">feed84 </t>
    <phoneticPr fontId="36" type="noConversion"/>
  </si>
  <si>
    <t xml:space="preserve">feed88 </t>
    <phoneticPr fontId="36" type="noConversion"/>
  </si>
  <si>
    <t>starvation  0h-1</t>
  </si>
  <si>
    <t>starvation  0h-2</t>
  </si>
  <si>
    <t>starvation  0h-3</t>
  </si>
  <si>
    <t>starvation  1h-1</t>
  </si>
  <si>
    <t>starvation  1h-2</t>
  </si>
  <si>
    <t>starvation  1h-3</t>
  </si>
  <si>
    <t>fast100</t>
    <phoneticPr fontId="36" type="noConversion"/>
  </si>
  <si>
    <t>EcR</t>
  </si>
  <si>
    <t>USP</t>
  </si>
  <si>
    <t>CycC</t>
  </si>
  <si>
    <t>E74</t>
  </si>
  <si>
    <t>CycC-2Q</t>
  </si>
  <si>
    <t>Plate II</t>
    <phoneticPr fontId="36" type="noConversion"/>
  </si>
  <si>
    <t>w1118 WP-3</t>
  </si>
  <si>
    <t>w1118 EL3-1</t>
  </si>
  <si>
    <t>average</t>
    <phoneticPr fontId="44" type="noConversion"/>
  </si>
  <si>
    <t>SD</t>
    <phoneticPr fontId="44" type="noConversion"/>
  </si>
  <si>
    <t>T-TEST</t>
    <phoneticPr fontId="44" type="noConversion"/>
  </si>
  <si>
    <t>Normalized S.D.</t>
    <phoneticPr fontId="36" type="noConversion"/>
  </si>
  <si>
    <t>S.D.</t>
    <phoneticPr fontId="36" type="noConversion"/>
  </si>
  <si>
    <t>**</t>
    <phoneticPr fontId="36" type="noConversion"/>
  </si>
  <si>
    <t>**</t>
    <phoneticPr fontId="36" type="noConversion"/>
  </si>
  <si>
    <t>*</t>
    <phoneticPr fontId="36" type="noConversion"/>
  </si>
  <si>
    <t>*</t>
    <phoneticPr fontId="36" type="noConversion"/>
  </si>
  <si>
    <t>K185 WP-3</t>
  </si>
  <si>
    <t>K185 EL3-1</t>
  </si>
  <si>
    <t>Y5 EL3-2</t>
  </si>
  <si>
    <t>Y5 EL3-3</t>
  </si>
  <si>
    <t>w1118 EW-1</t>
  </si>
  <si>
    <t>w1118 EW-2</t>
  </si>
  <si>
    <t>w1118 EW-3</t>
  </si>
  <si>
    <t>w1118 LW-1</t>
  </si>
  <si>
    <t>t-test</t>
    <phoneticPr fontId="36" type="noConversion"/>
  </si>
  <si>
    <t>**</t>
    <phoneticPr fontId="36" type="noConversion"/>
  </si>
  <si>
    <t>CDK8-1q</t>
  </si>
  <si>
    <r>
      <t>cycC</t>
    </r>
    <r>
      <rPr>
        <b/>
        <i/>
        <vertAlign val="superscript"/>
        <sz val="10"/>
        <rFont val="Verdana"/>
      </rPr>
      <t>y5</t>
    </r>
    <phoneticPr fontId="36" type="noConversion"/>
  </si>
  <si>
    <t>pg/animal</t>
    <phoneticPr fontId="44" type="noConversion"/>
  </si>
  <si>
    <t>20E</t>
  </si>
  <si>
    <t>pg/mL</t>
  </si>
  <si>
    <t>Larvae No.</t>
  </si>
  <si>
    <t>EW=early wandering</t>
    <phoneticPr fontId="36" type="noConversion"/>
  </si>
  <si>
    <t>LW=late wandering</t>
    <phoneticPr fontId="36" type="noConversion"/>
  </si>
  <si>
    <t>WP=white pre-pupae</t>
    <phoneticPr fontId="36" type="noConversion"/>
  </si>
  <si>
    <t>Total pupae</t>
    <phoneticPr fontId="36" type="noConversion"/>
  </si>
  <si>
    <t>20E-1</t>
    <phoneticPr fontId="36" type="noConversion"/>
  </si>
  <si>
    <t>Normalized Folds Mean</t>
    <phoneticPr fontId="36" type="noConversion"/>
  </si>
  <si>
    <t>Normalized S.D.</t>
    <phoneticPr fontId="36" type="noConversion"/>
  </si>
  <si>
    <t>*</t>
    <phoneticPr fontId="36" type="noConversion"/>
  </si>
  <si>
    <t>Plate I</t>
    <phoneticPr fontId="36" type="noConversion"/>
  </si>
  <si>
    <t>20E</t>
    <phoneticPr fontId="36" type="noConversion"/>
  </si>
  <si>
    <t>TTEST (mutant VS WT, +20E)</t>
    <phoneticPr fontId="36" type="noConversion"/>
  </si>
  <si>
    <t>TTEST (mutant VS WT, -20E)</t>
    <phoneticPr fontId="36" type="noConversion"/>
  </si>
  <si>
    <t>TTEST (-20E VS +20E)</t>
    <phoneticPr fontId="36" type="noConversion"/>
  </si>
  <si>
    <t>**</t>
    <phoneticPr fontId="36" type="noConversion"/>
  </si>
  <si>
    <t>**</t>
    <phoneticPr fontId="36" type="noConversion"/>
  </si>
  <si>
    <t>*</t>
    <phoneticPr fontId="36" type="noConversion"/>
  </si>
  <si>
    <t>w1118-2</t>
  </si>
  <si>
    <t>w1118-3</t>
  </si>
  <si>
    <t>w1118-4</t>
  </si>
  <si>
    <t>k8-1</t>
  </si>
  <si>
    <t>k8-2</t>
  </si>
  <si>
    <t>k8-3</t>
  </si>
  <si>
    <t>y5-2</t>
  </si>
  <si>
    <t>y5-3</t>
  </si>
  <si>
    <t>Percentage of
pupae with the anterior spiracle everted</t>
    <phoneticPr fontId="36" type="noConversion"/>
  </si>
  <si>
    <t>Figure S2B</t>
    <phoneticPr fontId="36" type="noConversion"/>
  </si>
  <si>
    <t xml:space="preserve">Figure S6D, E </t>
    <phoneticPr fontId="36" type="noConversion"/>
  </si>
  <si>
    <t>The time from egg deposition to pupariation</t>
  </si>
  <si>
    <t>Figure 2B,C</t>
  </si>
  <si>
    <t>Validation of the microarray data by qRT-PCR in the L3 wandering larvae</t>
    <phoneticPr fontId="36" type="noConversion"/>
  </si>
  <si>
    <t xml:space="preserve">Figure 3A,B </t>
    <phoneticPr fontId="36" type="noConversion"/>
  </si>
  <si>
    <t>Expression of the Halloween genes and genes for regulating metabolism or development in the L3 wandering larvae</t>
  </si>
  <si>
    <t xml:space="preserve">Figure 3C </t>
    <phoneticPr fontId="36" type="noConversion"/>
  </si>
  <si>
    <t>Ecdysteroid titers determined by ELISA</t>
    <phoneticPr fontId="36" type="noConversion"/>
  </si>
  <si>
    <t xml:space="preserve">Figure 3G </t>
    <phoneticPr fontId="36" type="noConversion"/>
  </si>
  <si>
    <r>
      <t xml:space="preserve">Figure 9E-H The mRNA levels of </t>
    </r>
    <r>
      <rPr>
        <b/>
        <i/>
        <sz val="10"/>
        <rFont val="Verdana"/>
      </rPr>
      <t>EcR</t>
    </r>
    <r>
      <rPr>
        <b/>
        <sz val="10"/>
        <rFont val="Verdana"/>
      </rPr>
      <t xml:space="preserve">,
</t>
    </r>
    <r>
      <rPr>
        <b/>
        <i/>
        <sz val="10"/>
        <rFont val="Verdana"/>
      </rPr>
      <t>SREBP</t>
    </r>
    <r>
      <rPr>
        <b/>
        <sz val="10"/>
        <rFont val="Verdana"/>
      </rPr>
      <t>,</t>
    </r>
    <r>
      <rPr>
        <b/>
        <i/>
        <sz val="10"/>
        <rFont val="Verdana"/>
      </rPr>
      <t xml:space="preserve"> dFAS</t>
    </r>
    <r>
      <rPr>
        <b/>
        <sz val="10"/>
        <rFont val="Verdana"/>
      </rPr>
      <t xml:space="preserve">, and </t>
    </r>
    <r>
      <rPr>
        <b/>
        <i/>
        <sz val="10"/>
        <rFont val="Verdana"/>
      </rPr>
      <t>dACS</t>
    </r>
    <r>
      <rPr>
        <b/>
        <sz val="10"/>
        <rFont val="Verdana"/>
      </rPr>
      <t xml:space="preserve"> in starved vs. refed larvae after 1, 2, 3 hrs of refeeding</t>
    </r>
    <phoneticPr fontId="36" type="noConversion"/>
  </si>
  <si>
    <t>Plate IV</t>
    <phoneticPr fontId="36" type="noConversion"/>
  </si>
  <si>
    <t>2015.03.12</t>
  </si>
  <si>
    <t>2015.03.13</t>
  </si>
  <si>
    <t>Refed 9h-3</t>
  </si>
  <si>
    <t>CDK8-10Q</t>
  </si>
  <si>
    <t>usp</t>
  </si>
  <si>
    <t>wt1</t>
  </si>
  <si>
    <t>wt2</t>
  </si>
  <si>
    <t>wt3</t>
  </si>
  <si>
    <t>k1</t>
  </si>
  <si>
    <t>k2</t>
  </si>
  <si>
    <t>k3</t>
  </si>
  <si>
    <t>c1</t>
  </si>
  <si>
    <t>c2</t>
  </si>
  <si>
    <t>c3</t>
  </si>
  <si>
    <t>Plate IV</t>
    <phoneticPr fontId="36" type="noConversion"/>
  </si>
  <si>
    <r>
      <t>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-1</t>
    </r>
    <phoneticPr fontId="36" type="noConversion"/>
  </si>
  <si>
    <r>
      <t>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-2</t>
    </r>
    <r>
      <rPr>
        <b/>
        <sz val="10"/>
        <rFont val="Verdana"/>
      </rPr>
      <t/>
    </r>
  </si>
  <si>
    <r>
      <t>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-3</t>
    </r>
    <r>
      <rPr>
        <b/>
        <sz val="10"/>
        <rFont val="Verdana"/>
      </rPr>
      <t/>
    </r>
  </si>
  <si>
    <t xml:space="preserve">feed84 </t>
    <phoneticPr fontId="36" type="noConversion"/>
  </si>
  <si>
    <t>fast84</t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</si>
  <si>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r>
      <rPr>
        <b/>
        <i/>
        <sz val="10"/>
        <rFont val="Verdana"/>
      </rPr>
      <t>, 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</t>
    </r>
    <r>
      <rPr>
        <b/>
        <sz val="10"/>
        <rFont val="Verdana"/>
      </rPr>
      <t>1</t>
    </r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</si>
  <si>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r>
      <rPr>
        <b/>
        <i/>
        <sz val="10"/>
        <rFont val="Verdana"/>
      </rPr>
      <t>, 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</t>
    </r>
    <r>
      <rPr>
        <b/>
        <sz val="10"/>
        <rFont val="Verdana"/>
      </rPr>
      <t>2</t>
    </r>
  </si>
  <si>
    <r>
      <t>cdk8</t>
    </r>
    <r>
      <rPr>
        <b/>
        <i/>
        <vertAlign val="superscript"/>
        <sz val="10"/>
        <rFont val="Verdana"/>
      </rPr>
      <t>K185</t>
    </r>
    <r>
      <rPr>
        <b/>
        <i/>
        <sz val="10"/>
        <rFont val="Verdana"/>
      </rPr>
      <t>, cycC</t>
    </r>
    <r>
      <rPr>
        <b/>
        <i/>
        <vertAlign val="superscript"/>
        <sz val="10"/>
        <rFont val="Verdana"/>
      </rPr>
      <t>Y5</t>
    </r>
    <r>
      <rPr>
        <b/>
        <i/>
        <sz val="10"/>
        <rFont val="Verdana"/>
      </rPr>
      <t>-</t>
    </r>
    <r>
      <rPr>
        <b/>
        <sz val="10"/>
        <rFont val="Verdana"/>
      </rPr>
      <t>3</t>
    </r>
  </si>
  <si>
    <t>Normalized Folds Mean</t>
    <phoneticPr fontId="36" type="noConversion"/>
  </si>
  <si>
    <t>t-test</t>
    <phoneticPr fontId="36" type="noConversion"/>
  </si>
  <si>
    <r>
      <t xml:space="preserve">Figure 7C-K The mRNA levels of </t>
    </r>
    <r>
      <rPr>
        <b/>
        <i/>
        <sz val="10"/>
        <rFont val="Verdana"/>
      </rPr>
      <t>cdk8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cycC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EcR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usp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E75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E78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SREBP</t>
    </r>
    <r>
      <rPr>
        <b/>
        <sz val="10"/>
        <rFont val="Verdana"/>
      </rPr>
      <t xml:space="preserve">, </t>
    </r>
    <r>
      <rPr>
        <b/>
        <i/>
        <sz val="10"/>
        <rFont val="Verdana"/>
      </rPr>
      <t>dFAS</t>
    </r>
    <r>
      <rPr>
        <b/>
        <sz val="10"/>
        <rFont val="Verdana"/>
      </rPr>
      <t xml:space="preserve">, and </t>
    </r>
    <r>
      <rPr>
        <b/>
        <i/>
        <sz val="10"/>
        <rFont val="Verdana"/>
      </rPr>
      <t>dACS</t>
    </r>
    <r>
      <rPr>
        <b/>
        <sz val="10"/>
        <rFont val="Verdana"/>
      </rPr>
      <t xml:space="preserve"> from L3 (92 hr AEL) to the WPP stage (120hr AEL)</t>
    </r>
    <phoneticPr fontId="36" type="noConversion"/>
  </si>
  <si>
    <t>Plate II</t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</si>
  <si>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r>
      <rPr>
        <b/>
        <i/>
        <sz val="10"/>
        <rFont val="Verdana"/>
      </rPr>
      <t>, cycC</t>
    </r>
    <r>
      <rPr>
        <b/>
        <i/>
        <vertAlign val="superscript"/>
        <sz val="10"/>
        <rFont val="Verdana"/>
      </rPr>
      <t>Y5</t>
    </r>
    <phoneticPr fontId="36" type="noConversion"/>
  </si>
  <si>
    <r>
      <t>Cdk8-EGFP; cdk8</t>
    </r>
    <r>
      <rPr>
        <b/>
        <i/>
        <vertAlign val="superscript"/>
        <sz val="10"/>
        <rFont val="Verdana"/>
      </rPr>
      <t>K185</t>
    </r>
    <phoneticPr fontId="36" type="noConversion"/>
  </si>
  <si>
    <t>Y5 EW-1</t>
  </si>
  <si>
    <t>Y5 EW-2</t>
  </si>
  <si>
    <t>Y5 EW-3</t>
  </si>
  <si>
    <t>Y5 LW-1</t>
  </si>
  <si>
    <t>Y5 LW-2</t>
  </si>
  <si>
    <t>Y5 LW-3</t>
  </si>
  <si>
    <r>
      <t xml:space="preserve">Figure S9B The relative mRNA levels of </t>
    </r>
    <r>
      <rPr>
        <b/>
        <i/>
        <sz val="10"/>
        <rFont val="Verdana"/>
      </rPr>
      <t>E74</t>
    </r>
    <r>
      <rPr>
        <b/>
        <sz val="10"/>
        <rFont val="Verdana"/>
      </rPr>
      <t xml:space="preserve"> at different
developmental stages analyzed by qRT-PCR</t>
    </r>
    <phoneticPr fontId="36" type="noConversion"/>
  </si>
  <si>
    <t>STD</t>
    <phoneticPr fontId="36" type="noConversion"/>
  </si>
  <si>
    <t>Normalized Folds Mean</t>
    <phoneticPr fontId="36" type="noConversion"/>
  </si>
  <si>
    <t>Normalized S.D.</t>
    <phoneticPr fontId="36" type="noConversion"/>
  </si>
  <si>
    <t>t-test</t>
    <phoneticPr fontId="36" type="noConversion"/>
  </si>
  <si>
    <t>**</t>
    <phoneticPr fontId="36" type="noConversion"/>
  </si>
  <si>
    <t>Hours AED</t>
    <phoneticPr fontId="36" type="noConversion"/>
  </si>
  <si>
    <t>Quantification of
the EcR/USP levels in nucleus and cytoplasm from immunostaining using ImageJ</t>
    <phoneticPr fontId="36" type="noConversion"/>
  </si>
  <si>
    <t>Figure S7</t>
    <phoneticPr fontId="36" type="noConversion"/>
  </si>
  <si>
    <t>Figure S9A</t>
    <phoneticPr fontId="36" type="noConversion"/>
  </si>
  <si>
    <t>Figure S9B</t>
    <phoneticPr fontId="36" type="noConversion"/>
  </si>
  <si>
    <t>Figure S9C</t>
    <phoneticPr fontId="36" type="noConversion"/>
  </si>
  <si>
    <t xml:space="preserve">feed84 </t>
    <phoneticPr fontId="36" type="noConversion"/>
  </si>
  <si>
    <t xml:space="preserve">feed88 </t>
    <phoneticPr fontId="36" type="noConversion"/>
  </si>
  <si>
    <t xml:space="preserve">feed92 </t>
    <phoneticPr fontId="36" type="noConversion"/>
  </si>
  <si>
    <t>feed96</t>
    <phoneticPr fontId="36" type="noConversion"/>
  </si>
  <si>
    <t>feed100</t>
    <phoneticPr fontId="36" type="noConversion"/>
  </si>
  <si>
    <t>fast84</t>
    <phoneticPr fontId="36" type="noConversion"/>
  </si>
  <si>
    <t>fast88</t>
    <phoneticPr fontId="36" type="noConversion"/>
  </si>
  <si>
    <t>fast92</t>
    <phoneticPr fontId="36" type="noConversion"/>
  </si>
  <si>
    <t>fast96</t>
    <phoneticPr fontId="36" type="noConversion"/>
  </si>
  <si>
    <t>fast100</t>
    <phoneticPr fontId="36" type="noConversion"/>
  </si>
  <si>
    <t>Fold Mean</t>
    <phoneticPr fontId="36" type="noConversion"/>
  </si>
  <si>
    <t>starvation  2h-1</t>
  </si>
  <si>
    <t>starvation  2h-2</t>
  </si>
  <si>
    <t>starvation  2h-3</t>
  </si>
  <si>
    <t>starvation  3h-1</t>
  </si>
  <si>
    <t>cdk8-1</t>
  </si>
  <si>
    <t>cdk8-2</t>
  </si>
  <si>
    <t>cdk8-3</t>
  </si>
  <si>
    <t>cycC-1</t>
  </si>
  <si>
    <t>cycC-2</t>
  </si>
  <si>
    <t>*</t>
    <phoneticPr fontId="36" type="noConversion"/>
  </si>
  <si>
    <t>Hsp27</t>
  </si>
  <si>
    <t>Y5 EL3-1</t>
  </si>
  <si>
    <t>w1118 EL3-2</t>
  </si>
  <si>
    <t>w1118 EL3-3</t>
  </si>
  <si>
    <t>w1118 LW-2</t>
  </si>
  <si>
    <t>w1118 LW-3</t>
  </si>
  <si>
    <t>w1118 WP-1</t>
  </si>
  <si>
    <t>w1118 WP-2</t>
  </si>
  <si>
    <t>std</t>
  </si>
  <si>
    <t/>
  </si>
  <si>
    <t>Normalized Folds mean</t>
    <phoneticPr fontId="36" type="noConversion"/>
  </si>
  <si>
    <t>Normalized Folds S.D.</t>
    <phoneticPr fontId="36" type="noConversion"/>
  </si>
  <si>
    <t>t-test</t>
    <phoneticPr fontId="36" type="noConversion"/>
  </si>
  <si>
    <t>*</t>
    <phoneticPr fontId="36" type="noConversion"/>
  </si>
  <si>
    <t>*</t>
    <phoneticPr fontId="36" type="noConversion"/>
  </si>
  <si>
    <t>starvation 0h-1</t>
  </si>
  <si>
    <t>starvation 0h-2</t>
  </si>
  <si>
    <t>116h-2</t>
  </si>
  <si>
    <t>116h-3</t>
  </si>
  <si>
    <t>120h-1</t>
  </si>
  <si>
    <t>Normalized S.D.</t>
    <phoneticPr fontId="36" type="noConversion"/>
  </si>
  <si>
    <t>t-test</t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</si>
  <si>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  <phoneticPr fontId="36" type="noConversion"/>
  </si>
  <si>
    <r>
      <t>cdk8</t>
    </r>
    <r>
      <rPr>
        <b/>
        <i/>
        <vertAlign val="superscript"/>
        <sz val="10"/>
        <rFont val="Verdana"/>
      </rPr>
      <t>k185</t>
    </r>
  </si>
  <si>
    <r>
      <t>cycC</t>
    </r>
    <r>
      <rPr>
        <b/>
        <i/>
        <vertAlign val="superscript"/>
        <sz val="10"/>
        <rFont val="Verdana"/>
      </rPr>
      <t>y5</t>
    </r>
  </si>
  <si>
    <t>Folds</t>
  </si>
  <si>
    <t>Anterior spiracle evert</t>
    <phoneticPr fontId="36" type="noConversion"/>
  </si>
  <si>
    <t>t-test</t>
    <phoneticPr fontId="36" type="noConversion"/>
  </si>
  <si>
    <t>92h-1</t>
  </si>
  <si>
    <t>120h-2</t>
  </si>
  <si>
    <t>120h-3</t>
  </si>
  <si>
    <t>FOLD</t>
    <phoneticPr fontId="36" type="noConversion"/>
  </si>
  <si>
    <t>Fold Mean</t>
    <phoneticPr fontId="36" type="noConversion"/>
  </si>
  <si>
    <t>beta-Gal Activity</t>
  </si>
  <si>
    <t>s.d.</t>
  </si>
  <si>
    <t>EcR-AF1</t>
  </si>
  <si>
    <t>w1118-Ctrl-GPNS</t>
  </si>
  <si>
    <t>Figure S2A</t>
    <phoneticPr fontId="36" type="noConversion"/>
  </si>
  <si>
    <t>The effect of starvation on the biosynthesis of ecdysteroid measured by ELISA</t>
    <phoneticPr fontId="36" type="noConversion"/>
  </si>
  <si>
    <t>Figure S10E</t>
    <phoneticPr fontId="36" type="noConversion"/>
  </si>
  <si>
    <t>Figure S11A-F</t>
    <phoneticPr fontId="36" type="noConversion"/>
  </si>
  <si>
    <t>Figure 8B-G</t>
    <phoneticPr fontId="36" type="noConversion"/>
  </si>
  <si>
    <t>Figure 8H</t>
    <phoneticPr fontId="36" type="noConversion"/>
  </si>
  <si>
    <t>Figure 9D</t>
    <phoneticPr fontId="36" type="noConversion"/>
  </si>
  <si>
    <t>Figure 9E-H</t>
    <phoneticPr fontId="36" type="noConversion"/>
  </si>
  <si>
    <t>*</t>
    <phoneticPr fontId="36" type="noConversion"/>
  </si>
  <si>
    <t>Quantification of the effect of 20E (200 μM) on the time from egg deposition to pupariation in cdk8 and cycC mutants</t>
    <phoneticPr fontId="36" type="noConversion"/>
  </si>
  <si>
    <r>
      <t xml:space="preserve">Figure 5E  ChIP assay of USP binding to EcR target gene promoters in the </t>
    </r>
    <r>
      <rPr>
        <b/>
        <i/>
        <sz val="10"/>
        <rFont val="Verdana"/>
      </rPr>
      <t>w</t>
    </r>
    <r>
      <rPr>
        <b/>
        <i/>
        <vertAlign val="superscript"/>
        <sz val="10"/>
        <rFont val="Verdana"/>
      </rPr>
      <t>1118</t>
    </r>
    <r>
      <rPr>
        <b/>
        <sz val="10"/>
        <rFont val="Verdana"/>
      </rPr>
      <t xml:space="preserve">,
</t>
    </r>
    <r>
      <rPr>
        <b/>
        <i/>
        <sz val="10"/>
        <rFont val="Verdana"/>
      </rPr>
      <t>cdk8</t>
    </r>
    <r>
      <rPr>
        <b/>
        <i/>
        <vertAlign val="superscript"/>
        <sz val="10"/>
        <rFont val="Verdana"/>
      </rPr>
      <t>K185</t>
    </r>
    <r>
      <rPr>
        <b/>
        <sz val="10"/>
        <rFont val="Verdana"/>
      </rPr>
      <t xml:space="preserve">, and </t>
    </r>
    <r>
      <rPr>
        <b/>
        <i/>
        <sz val="10"/>
        <rFont val="Verdana"/>
      </rPr>
      <t>cycC</t>
    </r>
    <r>
      <rPr>
        <b/>
        <i/>
        <vertAlign val="superscript"/>
        <sz val="10"/>
        <rFont val="Verdana"/>
      </rPr>
      <t>Y5</t>
    </r>
    <r>
      <rPr>
        <b/>
        <sz val="10"/>
        <rFont val="Verdana"/>
      </rPr>
      <t xml:space="preserve"> mutant larvae</t>
    </r>
    <phoneticPr fontId="36" type="noConversion"/>
  </si>
  <si>
    <t>starvation2h-3</t>
  </si>
  <si>
    <t>starvation3h-1</t>
  </si>
  <si>
    <t>starvation3h-2</t>
  </si>
  <si>
    <t>starvation3h-3</t>
  </si>
  <si>
    <t>Figure 1G The percentage of pupariated animals after egg laying (AEL)</t>
    <phoneticPr fontId="36" type="noConversion"/>
  </si>
  <si>
    <t>**</t>
    <phoneticPr fontId="36" type="noConversion"/>
  </si>
  <si>
    <t>SD</t>
    <phoneticPr fontId="36" type="noConversion"/>
  </si>
  <si>
    <r>
      <t>cycC</t>
    </r>
    <r>
      <rPr>
        <b/>
        <i/>
        <vertAlign val="superscript"/>
        <sz val="10"/>
        <rFont val="Verdana"/>
      </rPr>
      <t>Y5</t>
    </r>
    <phoneticPr fontId="36" type="noConversion"/>
  </si>
  <si>
    <t>FAS</t>
  </si>
  <si>
    <t>Feed 92h-1</t>
  </si>
  <si>
    <t>Feed 96h-1</t>
  </si>
  <si>
    <t>Feed 100h-1</t>
  </si>
  <si>
    <t>Fast 88h-1</t>
  </si>
  <si>
    <t>Fast 92h-1</t>
  </si>
  <si>
    <t>w1118</t>
  </si>
  <si>
    <t>cdk8K185</t>
  </si>
  <si>
    <t>**</t>
  </si>
  <si>
    <t>cycCy5</t>
  </si>
  <si>
    <t>*</t>
  </si>
  <si>
    <t>EcR/cytosol</t>
  </si>
  <si>
    <t>t-test</t>
  </si>
  <si>
    <t>USP/cytosol</t>
  </si>
  <si>
    <t>EL3=early L3</t>
    <phoneticPr fontId="36" type="noConversion"/>
  </si>
  <si>
    <t>EL=early L3</t>
    <phoneticPr fontId="36" type="noConversion"/>
  </si>
  <si>
    <t>sgs1-2</t>
  </si>
  <si>
    <t>sgs5-1</t>
  </si>
  <si>
    <t>ImpE</t>
  </si>
  <si>
    <t>w1118-1</t>
  </si>
  <si>
    <t>k185-1</t>
  </si>
  <si>
    <t>k185-2</t>
  </si>
  <si>
    <t>k185-3</t>
  </si>
  <si>
    <t>Sro</t>
  </si>
  <si>
    <t>mld</t>
  </si>
  <si>
    <t>Plate I</t>
    <phoneticPr fontId="36" type="noConversion"/>
  </si>
  <si>
    <t>ACS</t>
  </si>
  <si>
    <t>Fast 88h-3</t>
  </si>
  <si>
    <t>Fast 92h-3</t>
  </si>
  <si>
    <t>Fast 96h-3</t>
  </si>
  <si>
    <t>Yeast two-hybrid
analyses show that EcR-AF1, but not EcR-AF2 or USP-AF1/2, can directly bind to CDK8 and
Med14</t>
    <phoneticPr fontId="36" type="noConversion"/>
  </si>
  <si>
    <t>Figure 7C-K</t>
    <phoneticPr fontId="36" type="noConversion"/>
  </si>
  <si>
    <t>Average</t>
    <phoneticPr fontId="36" type="noConversion"/>
  </si>
  <si>
    <t>SD</t>
    <phoneticPr fontId="36" type="noConversion"/>
  </si>
  <si>
    <t>t-test</t>
    <phoneticPr fontId="36" type="noConversion"/>
  </si>
  <si>
    <t>Figure 2B,C  Validation of the microarray data by
qRT-PCR in the L3 wandering larvae</t>
    <phoneticPr fontId="36" type="noConversion"/>
  </si>
  <si>
    <t>Figure 3A,B Expression of the Halloween genes and genes for regulating metabolism or development in the L3 wandering larvae</t>
    <phoneticPr fontId="36" type="noConversion"/>
  </si>
  <si>
    <t>Figure S6D, E    Quantification of
the EcR/USP levels in nucleus and cytoplasm from immunostaining using ImageJ</t>
    <phoneticPr fontId="36" type="noConversion"/>
  </si>
  <si>
    <t>Figure S12B-K</t>
    <phoneticPr fontId="36" type="noConversion"/>
  </si>
  <si>
    <t>Figure S10A-D</t>
    <phoneticPr fontId="36" type="noConversion"/>
  </si>
  <si>
    <t>feed96</t>
    <phoneticPr fontId="36" type="noConversion"/>
  </si>
  <si>
    <t>STD</t>
    <phoneticPr fontId="36" type="noConversion"/>
  </si>
  <si>
    <t>Nomalized Folds Mean</t>
    <phoneticPr fontId="59" type="noConversion"/>
  </si>
  <si>
    <t>Nomalized S.D.</t>
    <phoneticPr fontId="59" type="noConversion"/>
  </si>
  <si>
    <t>ttest</t>
    <phoneticPr fontId="59" type="noConversion"/>
  </si>
  <si>
    <t xml:space="preserve">feed88 </t>
    <phoneticPr fontId="36" type="noConversion"/>
  </si>
  <si>
    <t>fast88</t>
    <phoneticPr fontId="36" type="noConversion"/>
  </si>
  <si>
    <t>fast92</t>
    <phoneticPr fontId="36" type="noConversion"/>
  </si>
  <si>
    <t>fast96</t>
    <phoneticPr fontId="36" type="noConversion"/>
  </si>
  <si>
    <t>fast100</t>
    <phoneticPr fontId="36" type="noConversion"/>
  </si>
  <si>
    <t xml:space="preserve">feed84 </t>
    <phoneticPr fontId="36" type="noConversion"/>
  </si>
  <si>
    <t xml:space="preserve">feed88 </t>
    <phoneticPr fontId="36" type="noConversion"/>
  </si>
  <si>
    <t xml:space="preserve">feed92 </t>
    <phoneticPr fontId="36" type="noConversion"/>
  </si>
  <si>
    <t>Fold Mean</t>
    <phoneticPr fontId="36" type="noConversion"/>
  </si>
  <si>
    <t>20E-3</t>
    <phoneticPr fontId="36" type="noConversion"/>
  </si>
  <si>
    <t>20E-4</t>
    <phoneticPr fontId="36" type="noConversion"/>
  </si>
  <si>
    <r>
      <t>w</t>
    </r>
    <r>
      <rPr>
        <b/>
        <i/>
        <vertAlign val="superscript"/>
        <sz val="10"/>
        <rFont val="Verdana"/>
      </rPr>
      <t>1118</t>
    </r>
    <phoneticPr fontId="36" type="noConversion"/>
  </si>
  <si>
    <t>fast92</t>
    <phoneticPr fontId="36" type="noConversion"/>
  </si>
  <si>
    <t>92h-2</t>
  </si>
  <si>
    <t>92h-3</t>
  </si>
  <si>
    <t>96h-1</t>
  </si>
  <si>
    <t>96h-2</t>
  </si>
  <si>
    <t>96h-3</t>
  </si>
  <si>
    <t>100h-1</t>
  </si>
  <si>
    <t>100h-2</t>
  </si>
  <si>
    <t>100h-3</t>
  </si>
  <si>
    <t>104h-1</t>
  </si>
  <si>
    <t>104h-2</t>
  </si>
  <si>
    <t>104h-3</t>
  </si>
  <si>
    <t>EcR-AF2</t>
  </si>
  <si>
    <t>EcR-AF1 + dCDK8</t>
  </si>
  <si>
    <t>EcR-AF2 + dCDK8</t>
  </si>
  <si>
    <t>USP-AF1 + dCDK8</t>
  </si>
  <si>
    <t>USP-AF2 + dCDK8</t>
  </si>
  <si>
    <t>EcR-AF1 + dMed14</t>
  </si>
  <si>
    <t>EcR-AF2 + dMed14</t>
  </si>
  <si>
    <t>Folds mean</t>
  </si>
  <si>
    <t>Folds S.D.</t>
  </si>
  <si>
    <t>Cyp18a1</t>
  </si>
  <si>
    <t>Sample Name</t>
  </si>
  <si>
    <t>Target Name</t>
  </si>
  <si>
    <t>Fold</t>
  </si>
  <si>
    <t>Fast 0h-1</t>
  </si>
  <si>
    <t>Fast 0h-2</t>
  </si>
  <si>
    <t>Fast 0h-3</t>
  </si>
  <si>
    <t>Figure 6H Yeast two-hybrid
analyses show that EcR-AF1, but not EcR-AF2 or USP-AF1/2, can directly bind to CDK8 and
Med14</t>
    <phoneticPr fontId="36" type="noConversion"/>
  </si>
  <si>
    <t>feed100</t>
    <phoneticPr fontId="36" type="noConversion"/>
  </si>
  <si>
    <t>fast88</t>
    <phoneticPr fontId="36" type="noConversion"/>
  </si>
  <si>
    <t>fast92</t>
    <phoneticPr fontId="36" type="noConversion"/>
  </si>
  <si>
    <t>**</t>
    <phoneticPr fontId="36" type="noConversion"/>
  </si>
  <si>
    <t>*</t>
    <phoneticPr fontId="36" type="noConversion"/>
  </si>
  <si>
    <t>*</t>
    <phoneticPr fontId="36" type="noConversion"/>
  </si>
  <si>
    <t>Samples</t>
    <phoneticPr fontId="36" type="noConversion"/>
  </si>
  <si>
    <t>pg/ml</t>
    <phoneticPr fontId="44" type="noConversion"/>
  </si>
  <si>
    <t>Total/0.5ml</t>
    <phoneticPr fontId="44" type="noConversion"/>
  </si>
  <si>
    <t>larvae #</t>
    <phoneticPr fontId="44" type="noConversion"/>
  </si>
  <si>
    <t>pg/larvae</t>
    <phoneticPr fontId="44" type="noConversion"/>
  </si>
  <si>
    <t>mean</t>
    <phoneticPr fontId="44" type="noConversion"/>
  </si>
  <si>
    <t>S.D.</t>
    <phoneticPr fontId="44" type="noConversion"/>
  </si>
  <si>
    <t>t-test</t>
    <phoneticPr fontId="44" type="noConversion"/>
  </si>
  <si>
    <t>starvation0h-1</t>
  </si>
  <si>
    <t>starvation0h-2</t>
  </si>
  <si>
    <t>starvation0h-3</t>
  </si>
  <si>
    <t>starvation1h-1</t>
  </si>
  <si>
    <t>starvation1h-2</t>
  </si>
  <si>
    <t>starvation1h-3</t>
  </si>
  <si>
    <t>starvation2h-1</t>
  </si>
  <si>
    <t>starvation2h-2</t>
  </si>
  <si>
    <t>cycC-3</t>
  </si>
  <si>
    <t>E2F1</t>
  </si>
  <si>
    <t>MCM5</t>
  </si>
  <si>
    <t>Orc5</t>
  </si>
  <si>
    <t>cycE</t>
  </si>
  <si>
    <t>Dp</t>
    <phoneticPr fontId="36" type="noConversion"/>
  </si>
  <si>
    <t>Dp</t>
    <phoneticPr fontId="36" type="noConversion"/>
  </si>
  <si>
    <t>Dp</t>
    <phoneticPr fontId="36" type="noConversion"/>
  </si>
  <si>
    <t>Dp</t>
    <phoneticPr fontId="36" type="noConversion"/>
  </si>
  <si>
    <t>**</t>
    <phoneticPr fontId="36" type="noConversion"/>
  </si>
  <si>
    <t>**</t>
    <phoneticPr fontId="36" type="noConversion"/>
  </si>
  <si>
    <t>**</t>
    <phoneticPr fontId="36" type="noConversion"/>
  </si>
  <si>
    <t>*</t>
    <phoneticPr fontId="36" type="noConversion"/>
  </si>
  <si>
    <t>**</t>
    <phoneticPr fontId="36" type="noConversion"/>
  </si>
  <si>
    <t>Plate I</t>
    <phoneticPr fontId="36" type="noConversion"/>
  </si>
  <si>
    <t>mus209</t>
  </si>
  <si>
    <t>CG7670</t>
  </si>
  <si>
    <t>Plate II</t>
    <phoneticPr fontId="36" type="noConversion"/>
  </si>
  <si>
    <t>**</t>
    <phoneticPr fontId="36" type="noConversion"/>
  </si>
  <si>
    <t>Plate I</t>
    <phoneticPr fontId="36" type="noConversion"/>
  </si>
  <si>
    <t>Plate II</t>
    <phoneticPr fontId="36" type="noConversion"/>
  </si>
  <si>
    <t>Figure 6H</t>
    <phoneticPr fontId="36" type="noConversion"/>
  </si>
  <si>
    <t xml:space="preserve">Figure 5D </t>
    <phoneticPr fontId="36" type="noConversion"/>
  </si>
  <si>
    <t>Quantification of EcR target gene expression in salivary glands by qRT-PCR</t>
    <phoneticPr fontId="36" type="noConversion"/>
  </si>
  <si>
    <t xml:space="preserve">Figure 5E  </t>
    <phoneticPr fontId="36" type="noConversion"/>
  </si>
  <si>
    <r>
      <t xml:space="preserve">Figure 9D The mRNA levels of </t>
    </r>
    <r>
      <rPr>
        <b/>
        <i/>
        <sz val="10"/>
        <rFont val="Verdana"/>
      </rPr>
      <t xml:space="preserve">cdk8 </t>
    </r>
    <r>
      <rPr>
        <b/>
        <sz val="10"/>
        <rFont val="Verdana"/>
      </rPr>
      <t>in starved vs. refed larvae after 1, 2, 3 hrs of refeeding</t>
    </r>
    <phoneticPr fontId="36" type="noConversion"/>
  </si>
  <si>
    <t>Plate I</t>
    <phoneticPr fontId="36" type="noConversion"/>
  </si>
  <si>
    <t>Total Time</t>
    <phoneticPr fontId="36" type="noConversion"/>
  </si>
  <si>
    <t>Average Time</t>
    <phoneticPr fontId="36" type="noConversion"/>
  </si>
  <si>
    <t>Hours</t>
    <phoneticPr fontId="36" type="noConversion"/>
  </si>
  <si>
    <t>ethanol</t>
    <phoneticPr fontId="36" type="noConversion"/>
  </si>
  <si>
    <t>S.D.</t>
    <phoneticPr fontId="36" type="noConversion"/>
  </si>
  <si>
    <t>EcR/nuclear</t>
  </si>
  <si>
    <t>Mean</t>
  </si>
  <si>
    <t>TTEST</t>
  </si>
  <si>
    <t>USP/nuclear</t>
  </si>
  <si>
    <t xml:space="preserve">feed88 </t>
    <phoneticPr fontId="36" type="noConversion"/>
  </si>
  <si>
    <t xml:space="preserve">feed92 </t>
    <phoneticPr fontId="36" type="noConversion"/>
  </si>
  <si>
    <t>feed96</t>
    <phoneticPr fontId="36" type="noConversion"/>
  </si>
  <si>
    <t>feed100</t>
    <phoneticPr fontId="36" type="noConversion"/>
  </si>
  <si>
    <t>fast84</t>
    <phoneticPr fontId="36" type="noConversion"/>
  </si>
  <si>
    <t>fast88</t>
    <phoneticPr fontId="36" type="noConversion"/>
  </si>
  <si>
    <t>fast92</t>
    <phoneticPr fontId="36" type="noConversion"/>
  </si>
  <si>
    <t>y5-1</t>
  </si>
  <si>
    <t>spok</t>
  </si>
  <si>
    <t>ptth</t>
  </si>
  <si>
    <t>nvd</t>
  </si>
  <si>
    <t>sgs1-1</t>
  </si>
  <si>
    <t>YP=yellow pupae</t>
    <phoneticPr fontId="36" type="noConversion"/>
  </si>
  <si>
    <r>
      <t xml:space="preserve">Figure S9C The relative mRNA levels of </t>
    </r>
    <r>
      <rPr>
        <b/>
        <i/>
        <sz val="10"/>
        <rFont val="Verdana"/>
      </rPr>
      <t>ACC</t>
    </r>
    <r>
      <rPr>
        <b/>
        <sz val="10"/>
        <rFont val="Verdana"/>
      </rPr>
      <t xml:space="preserve"> at different
developmental stages analyzed by qRT-PCR</t>
    </r>
    <phoneticPr fontId="36" type="noConversion"/>
  </si>
  <si>
    <t>Table of Contents</t>
  </si>
  <si>
    <r>
      <t>ChIP assay of USP binding to EcR target gene promoters in the</t>
    </r>
    <r>
      <rPr>
        <i/>
        <sz val="12"/>
        <rFont val="Arial"/>
      </rPr>
      <t xml:space="preserve"> w</t>
    </r>
    <r>
      <rPr>
        <i/>
        <vertAlign val="superscript"/>
        <sz val="12"/>
        <rFont val="Arial"/>
      </rPr>
      <t>1118</t>
    </r>
    <r>
      <rPr>
        <sz val="12"/>
        <rFont val="Arial"/>
      </rPr>
      <t>,</t>
    </r>
    <r>
      <rPr>
        <i/>
        <sz val="12"/>
        <rFont val="Arial"/>
      </rPr>
      <t>cdk8</t>
    </r>
    <r>
      <rPr>
        <i/>
        <vertAlign val="superscript"/>
        <sz val="12"/>
        <rFont val="Arial"/>
      </rPr>
      <t>K185</t>
    </r>
    <r>
      <rPr>
        <sz val="12"/>
        <rFont val="Arial"/>
      </rPr>
      <t>, and</t>
    </r>
    <r>
      <rPr>
        <i/>
        <sz val="12"/>
        <rFont val="Arial"/>
      </rPr>
      <t xml:space="preserve"> cycC</t>
    </r>
    <r>
      <rPr>
        <i/>
        <vertAlign val="superscript"/>
        <sz val="12"/>
        <rFont val="Arial"/>
      </rPr>
      <t>Y5</t>
    </r>
    <r>
      <rPr>
        <sz val="12"/>
        <rFont val="Arial"/>
      </rPr>
      <t xml:space="preserve"> mutant larvae</t>
    </r>
  </si>
  <si>
    <r>
      <t xml:space="preserve">The mRNA levels of </t>
    </r>
    <r>
      <rPr>
        <i/>
        <sz val="12"/>
        <rFont val="Arial"/>
      </rPr>
      <t>cdk8</t>
    </r>
    <r>
      <rPr>
        <sz val="12"/>
        <rFont val="Arial"/>
      </rPr>
      <t xml:space="preserve">, </t>
    </r>
    <r>
      <rPr>
        <i/>
        <sz val="12"/>
        <rFont val="Arial"/>
      </rPr>
      <t>cycC</t>
    </r>
    <r>
      <rPr>
        <sz val="12"/>
        <rFont val="Arial"/>
      </rPr>
      <t xml:space="preserve">, </t>
    </r>
    <r>
      <rPr>
        <i/>
        <sz val="12"/>
        <rFont val="Arial"/>
      </rPr>
      <t>EcR</t>
    </r>
    <r>
      <rPr>
        <sz val="12"/>
        <rFont val="Arial"/>
      </rPr>
      <t xml:space="preserve">, </t>
    </r>
    <r>
      <rPr>
        <i/>
        <sz val="12"/>
        <rFont val="Arial"/>
      </rPr>
      <t>usp</t>
    </r>
    <r>
      <rPr>
        <sz val="12"/>
        <rFont val="Arial"/>
      </rPr>
      <t xml:space="preserve">, </t>
    </r>
    <r>
      <rPr>
        <i/>
        <sz val="12"/>
        <rFont val="Arial"/>
      </rPr>
      <t>E75</t>
    </r>
    <r>
      <rPr>
        <sz val="12"/>
        <rFont val="Arial"/>
      </rPr>
      <t xml:space="preserve">, </t>
    </r>
    <r>
      <rPr>
        <i/>
        <sz val="12"/>
        <rFont val="Arial"/>
      </rPr>
      <t>E78</t>
    </r>
    <r>
      <rPr>
        <sz val="12"/>
        <rFont val="Arial"/>
      </rPr>
      <t xml:space="preserve">, </t>
    </r>
    <r>
      <rPr>
        <i/>
        <sz val="12"/>
        <rFont val="Arial"/>
      </rPr>
      <t>SREBP</t>
    </r>
    <r>
      <rPr>
        <sz val="12"/>
        <rFont val="Arial"/>
      </rPr>
      <t xml:space="preserve">, </t>
    </r>
    <r>
      <rPr>
        <i/>
        <sz val="12"/>
        <rFont val="Arial"/>
      </rPr>
      <t>dFAS</t>
    </r>
    <r>
      <rPr>
        <sz val="12"/>
        <rFont val="Arial"/>
      </rPr>
      <t xml:space="preserve">, and </t>
    </r>
    <r>
      <rPr>
        <i/>
        <sz val="12"/>
        <rFont val="Arial"/>
      </rPr>
      <t>dACS</t>
    </r>
    <r>
      <rPr>
        <sz val="12"/>
        <rFont val="Arial"/>
      </rPr>
      <t xml:space="preserve"> from L3 (92 hr AEL) to the WPP stage (120hr AEL)</t>
    </r>
  </si>
  <si>
    <r>
      <t xml:space="preserve">The mRNA levels of </t>
    </r>
    <r>
      <rPr>
        <i/>
        <sz val="12"/>
        <rFont val="Arial"/>
      </rPr>
      <t>cdk8</t>
    </r>
    <r>
      <rPr>
        <sz val="12"/>
        <rFont val="Arial"/>
      </rPr>
      <t xml:space="preserve">, </t>
    </r>
    <r>
      <rPr>
        <i/>
        <sz val="12"/>
        <rFont val="Arial"/>
      </rPr>
      <t>EcR</t>
    </r>
    <r>
      <rPr>
        <sz val="12"/>
        <rFont val="Arial"/>
      </rPr>
      <t xml:space="preserve">, </t>
    </r>
    <r>
      <rPr>
        <i/>
        <sz val="12"/>
        <rFont val="Arial"/>
      </rPr>
      <t>E74</t>
    </r>
    <r>
      <rPr>
        <sz val="12"/>
        <rFont val="Arial"/>
      </rPr>
      <t xml:space="preserve">, </t>
    </r>
    <r>
      <rPr>
        <i/>
        <sz val="12"/>
        <rFont val="Arial"/>
      </rPr>
      <t>SREBP</t>
    </r>
    <r>
      <rPr>
        <sz val="12"/>
        <rFont val="Arial"/>
      </rPr>
      <t xml:space="preserve">, </t>
    </r>
    <r>
      <rPr>
        <i/>
        <sz val="12"/>
        <rFont val="Arial"/>
      </rPr>
      <t>dFAS</t>
    </r>
    <r>
      <rPr>
        <sz val="12"/>
        <rFont val="Arial"/>
      </rPr>
      <t xml:space="preserve"> and </t>
    </r>
    <r>
      <rPr>
        <i/>
        <sz val="12"/>
        <rFont val="Arial"/>
      </rPr>
      <t>dACS</t>
    </r>
    <r>
      <rPr>
        <sz val="12"/>
        <rFont val="Arial"/>
      </rPr>
      <t xml:space="preserve"> in feeding vs.
starved larvae from 84 hr to 100 hr AEL</t>
    </r>
  </si>
  <si>
    <r>
      <t>The effect of starvation and refeeding on the
timing of the larval-pupal transition in wild-type (</t>
    </r>
    <r>
      <rPr>
        <i/>
        <sz val="12"/>
        <rFont val="Arial"/>
      </rPr>
      <t>w</t>
    </r>
    <r>
      <rPr>
        <i/>
        <vertAlign val="superscript"/>
        <sz val="12"/>
        <rFont val="Arial"/>
      </rPr>
      <t>1118</t>
    </r>
    <r>
      <rPr>
        <sz val="12"/>
        <rFont val="Arial"/>
      </rPr>
      <t>) larvae</t>
    </r>
  </si>
  <si>
    <r>
      <t xml:space="preserve">The mRNA levels of </t>
    </r>
    <r>
      <rPr>
        <i/>
        <sz val="12"/>
        <rFont val="Arial"/>
      </rPr>
      <t xml:space="preserve">cdk8 </t>
    </r>
    <r>
      <rPr>
        <sz val="12"/>
        <rFont val="Arial"/>
      </rPr>
      <t>in starved vs. refed larvae after 1, 2, 3 hrs of refeeding</t>
    </r>
  </si>
  <si>
    <r>
      <t xml:space="preserve">The mRNA levels of </t>
    </r>
    <r>
      <rPr>
        <i/>
        <sz val="12"/>
        <rFont val="Arial"/>
      </rPr>
      <t>EcR</t>
    </r>
    <r>
      <rPr>
        <sz val="12"/>
        <rFont val="Arial"/>
      </rPr>
      <t xml:space="preserve">,
</t>
    </r>
    <r>
      <rPr>
        <i/>
        <sz val="12"/>
        <rFont val="Arial"/>
      </rPr>
      <t>SREBP</t>
    </r>
    <r>
      <rPr>
        <sz val="12"/>
        <rFont val="Arial"/>
      </rPr>
      <t>,</t>
    </r>
    <r>
      <rPr>
        <i/>
        <sz val="12"/>
        <rFont val="Arial"/>
      </rPr>
      <t xml:space="preserve"> dFAS</t>
    </r>
    <r>
      <rPr>
        <sz val="12"/>
        <rFont val="Arial"/>
      </rPr>
      <t xml:space="preserve">, and </t>
    </r>
    <r>
      <rPr>
        <i/>
        <sz val="12"/>
        <rFont val="Arial"/>
      </rPr>
      <t>dACS</t>
    </r>
    <r>
      <rPr>
        <sz val="12"/>
        <rFont val="Arial"/>
      </rPr>
      <t xml:space="preserve"> in starved vs. refed larvae after 1, 2, 3 hrs of refeeding</t>
    </r>
  </si>
  <si>
    <r>
      <t xml:space="preserve">The mRNA levels of </t>
    </r>
    <r>
      <rPr>
        <i/>
        <sz val="12"/>
        <rFont val="Arial"/>
      </rPr>
      <t>cdk8</t>
    </r>
    <r>
      <rPr>
        <sz val="12"/>
        <rFont val="Arial"/>
      </rPr>
      <t xml:space="preserve"> and </t>
    </r>
    <r>
      <rPr>
        <i/>
        <sz val="12"/>
        <rFont val="Arial"/>
      </rPr>
      <t>cycC</t>
    </r>
    <r>
      <rPr>
        <sz val="12"/>
        <rFont val="Arial"/>
      </rPr>
      <t xml:space="preserve"> were analyzed by
qRT-PCR using the third instar wandering larvae</t>
    </r>
  </si>
  <si>
    <r>
      <t>The relative mRNA levels of</t>
    </r>
    <r>
      <rPr>
        <i/>
        <sz val="12"/>
        <rFont val="Arial"/>
      </rPr>
      <t xml:space="preserve"> dE2f1</t>
    </r>
    <r>
      <rPr>
        <sz val="12"/>
        <rFont val="Arial"/>
      </rPr>
      <t xml:space="preserve">, </t>
    </r>
    <r>
      <rPr>
        <i/>
        <sz val="12"/>
        <rFont val="Arial"/>
      </rPr>
      <t>D</t>
    </r>
    <r>
      <rPr>
        <sz val="12"/>
        <rFont val="Arial"/>
      </rPr>
      <t>p, and several E2F1 target genes in cdk8 and cycC mutants at L3 wandering stage analyzed by qRT-PCR assay</t>
    </r>
  </si>
  <si>
    <r>
      <t xml:space="preserve">The relative mRNA levels of </t>
    </r>
    <r>
      <rPr>
        <i/>
        <sz val="12"/>
        <rFont val="Arial"/>
      </rPr>
      <t>CDK8 and CycC</t>
    </r>
    <r>
      <rPr>
        <sz val="12"/>
        <rFont val="Arial"/>
      </rPr>
      <t xml:space="preserve"> at different developmental stages analyzed by qRT-PCR</t>
    </r>
  </si>
  <si>
    <r>
      <t xml:space="preserve">The relative mRNA levels of </t>
    </r>
    <r>
      <rPr>
        <i/>
        <sz val="12"/>
        <rFont val="Arial"/>
      </rPr>
      <t>E74</t>
    </r>
    <r>
      <rPr>
        <sz val="12"/>
        <rFont val="Arial"/>
      </rPr>
      <t xml:space="preserve"> at different developmental stages analyzed by qRT-PCR</t>
    </r>
  </si>
  <si>
    <r>
      <t xml:space="preserve">The relative mRNA levels of </t>
    </r>
    <r>
      <rPr>
        <i/>
        <sz val="12"/>
        <rFont val="Arial"/>
      </rPr>
      <t>ACC</t>
    </r>
    <r>
      <rPr>
        <sz val="12"/>
        <rFont val="Arial"/>
      </rPr>
      <t xml:space="preserve"> at different developmental stages analyzed by qRT-PCR</t>
    </r>
  </si>
  <si>
    <r>
      <t xml:space="preserve">The effect of starvation on the expression of </t>
    </r>
    <r>
      <rPr>
        <i/>
        <sz val="12"/>
        <rFont val="Arial"/>
      </rPr>
      <t>cycC</t>
    </r>
    <r>
      <rPr>
        <sz val="12"/>
        <rFont val="Arial"/>
      </rPr>
      <t xml:space="preserve"> , </t>
    </r>
    <r>
      <rPr>
        <i/>
        <sz val="12"/>
        <rFont val="Arial"/>
      </rPr>
      <t>usp</t>
    </r>
    <r>
      <rPr>
        <sz val="12"/>
        <rFont val="Arial"/>
      </rPr>
      <t xml:space="preserve">, </t>
    </r>
    <r>
      <rPr>
        <i/>
        <sz val="12"/>
        <rFont val="Arial"/>
      </rPr>
      <t>E75</t>
    </r>
    <r>
      <rPr>
        <sz val="12"/>
        <rFont val="Arial"/>
      </rPr>
      <t xml:space="preserve">, and </t>
    </r>
    <r>
      <rPr>
        <i/>
        <sz val="12"/>
        <rFont val="Arial"/>
      </rPr>
      <t>E78</t>
    </r>
    <r>
      <rPr>
        <sz val="12"/>
        <rFont val="Arial"/>
      </rPr>
      <t xml:space="preserve"> assayed by qRT-PCR</t>
    </r>
  </si>
  <si>
    <r>
      <t xml:space="preserve">The mRNA levels of </t>
    </r>
    <r>
      <rPr>
        <i/>
        <sz val="12"/>
        <rFont val="Arial"/>
      </rPr>
      <t>cycC</t>
    </r>
    <r>
      <rPr>
        <sz val="12"/>
        <rFont val="Arial"/>
      </rPr>
      <t xml:space="preserve">, usp, </t>
    </r>
    <r>
      <rPr>
        <i/>
        <sz val="12"/>
        <rFont val="Arial"/>
      </rPr>
      <t>E74</t>
    </r>
    <r>
      <rPr>
        <sz val="12"/>
        <rFont val="Arial"/>
      </rPr>
      <t xml:space="preserve">, </t>
    </r>
    <r>
      <rPr>
        <i/>
        <sz val="12"/>
        <rFont val="Arial"/>
      </rPr>
      <t>E75, E78</t>
    </r>
    <r>
      <rPr>
        <sz val="12"/>
        <rFont val="Arial"/>
      </rPr>
      <t xml:space="preserve"> and </t>
    </r>
    <r>
      <rPr>
        <i/>
        <sz val="12"/>
        <rFont val="Arial"/>
      </rPr>
      <t>dACC</t>
    </r>
    <r>
      <rPr>
        <sz val="12"/>
        <rFont val="Arial"/>
      </rPr>
      <t xml:space="preserve"> in starved vs. refed larvae after 1, 2, 3 hrs of refeeding</t>
    </r>
  </si>
  <si>
    <r>
      <t>The mRNA levels of</t>
    </r>
    <r>
      <rPr>
        <i/>
        <sz val="12"/>
        <rFont val="Arial"/>
      </rPr>
      <t xml:space="preserve"> cdk8</t>
    </r>
    <r>
      <rPr>
        <sz val="12"/>
        <rFont val="Arial"/>
      </rPr>
      <t xml:space="preserve">, </t>
    </r>
    <r>
      <rPr>
        <i/>
        <sz val="12"/>
        <rFont val="Arial"/>
      </rPr>
      <t>cycC</t>
    </r>
    <r>
      <rPr>
        <sz val="12"/>
        <rFont val="Arial"/>
      </rPr>
      <t xml:space="preserve">, </t>
    </r>
    <r>
      <rPr>
        <i/>
        <sz val="12"/>
        <rFont val="Arial"/>
      </rPr>
      <t>EcR</t>
    </r>
    <r>
      <rPr>
        <sz val="12"/>
        <rFont val="Arial"/>
      </rPr>
      <t xml:space="preserve">, </t>
    </r>
    <r>
      <rPr>
        <i/>
        <sz val="12"/>
        <rFont val="Arial"/>
      </rPr>
      <t>usp</t>
    </r>
    <r>
      <rPr>
        <sz val="12"/>
        <rFont val="Arial"/>
      </rPr>
      <t xml:space="preserve">, </t>
    </r>
    <r>
      <rPr>
        <i/>
        <sz val="12"/>
        <rFont val="Arial"/>
      </rPr>
      <t>E75</t>
    </r>
    <r>
      <rPr>
        <sz val="12"/>
        <rFont val="Arial"/>
      </rPr>
      <t>,</t>
    </r>
    <r>
      <rPr>
        <i/>
        <sz val="12"/>
        <rFont val="Arial"/>
      </rPr>
      <t xml:space="preserve"> E78</t>
    </r>
    <r>
      <rPr>
        <sz val="12"/>
        <rFont val="Arial"/>
      </rPr>
      <t xml:space="preserve">, </t>
    </r>
    <r>
      <rPr>
        <i/>
        <sz val="12"/>
        <rFont val="Arial"/>
      </rPr>
      <t>SREBP</t>
    </r>
    <r>
      <rPr>
        <sz val="12"/>
        <rFont val="Arial"/>
      </rPr>
      <t xml:space="preserve">, </t>
    </r>
    <r>
      <rPr>
        <i/>
        <sz val="12"/>
        <rFont val="Arial"/>
      </rPr>
      <t>dFAS</t>
    </r>
    <r>
      <rPr>
        <sz val="12"/>
        <rFont val="Arial"/>
      </rPr>
      <t xml:space="preserve">, </t>
    </r>
    <r>
      <rPr>
        <i/>
        <sz val="12"/>
        <rFont val="Arial"/>
      </rPr>
      <t>dACC</t>
    </r>
    <r>
      <rPr>
        <sz val="12"/>
        <rFont val="Arial"/>
      </rPr>
      <t xml:space="preserve">, and </t>
    </r>
    <r>
      <rPr>
        <i/>
        <sz val="12"/>
        <rFont val="Arial"/>
      </rPr>
      <t>dACS</t>
    </r>
    <r>
      <rPr>
        <sz val="12"/>
        <rFont val="Arial"/>
      </rPr>
      <t xml:space="preserve"> in
starved vs. refed larvae after 3, 6, 9 hrs of refeeding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</si>
</sst>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00"/>
    <numFmt numFmtId="167" formatCode="0.000"/>
    <numFmt numFmtId="168" formatCode="0.0000000"/>
  </numFmts>
  <fonts count="65" x14ac:knownFonts="1">
    <font>
      <sz val="10"/>
      <name val="Verdana"/>
    </font>
    <font>
      <b/>
      <sz val="10"/>
      <name val="Verdana"/>
    </font>
    <font>
      <b/>
      <i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b/>
      <sz val="10"/>
      <name val="Verdana"/>
    </font>
    <font>
      <b/>
      <i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b/>
      <sz val="10"/>
      <name val="Verdana"/>
    </font>
    <font>
      <b/>
      <i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b/>
      <i/>
      <sz val="10"/>
      <name val="Verdana"/>
    </font>
    <font>
      <sz val="10"/>
      <name val="Verdana"/>
    </font>
    <font>
      <sz val="8"/>
      <name val="Verdana"/>
    </font>
    <font>
      <b/>
      <i/>
      <vertAlign val="superscript"/>
      <sz val="10"/>
      <name val="Verdana"/>
    </font>
    <font>
      <sz val="12"/>
      <color indexed="10"/>
      <name val="Calibri"/>
      <family val="2"/>
    </font>
    <font>
      <sz val="12"/>
      <color indexed="48"/>
      <name val="Calibri"/>
    </font>
    <font>
      <sz val="10"/>
      <name val="Arial"/>
    </font>
    <font>
      <b/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17"/>
      <name val="Verdana"/>
      <family val="2"/>
    </font>
    <font>
      <sz val="10"/>
      <color indexed="12"/>
      <name val="Verdana"/>
      <family val="2"/>
    </font>
    <font>
      <b/>
      <sz val="10"/>
      <color indexed="12"/>
      <name val="Verdana"/>
      <family val="2"/>
    </font>
    <font>
      <b/>
      <sz val="11"/>
      <name val="Verdana"/>
      <family val="2"/>
    </font>
    <font>
      <b/>
      <sz val="10"/>
      <color indexed="207"/>
      <name val="Verdana"/>
    </font>
    <font>
      <b/>
      <sz val="11"/>
      <name val="Arial"/>
      <family val="2"/>
    </font>
    <font>
      <i/>
      <sz val="10"/>
      <name val="Arial"/>
    </font>
    <font>
      <b/>
      <sz val="16"/>
      <name val="Verdana"/>
    </font>
    <font>
      <b/>
      <sz val="9"/>
      <name val="Verdana"/>
    </font>
    <font>
      <b/>
      <sz val="14"/>
      <name val="Verdana"/>
    </font>
    <font>
      <b/>
      <sz val="12"/>
      <color indexed="8"/>
      <name val="Calibri"/>
      <family val="2"/>
      <charset val="129"/>
    </font>
    <font>
      <sz val="9"/>
      <name val="宋体"/>
      <charset val="134"/>
    </font>
    <font>
      <sz val="12"/>
      <name val="Calibri"/>
    </font>
    <font>
      <sz val="12"/>
      <name val="Arial"/>
    </font>
    <font>
      <b/>
      <sz val="12"/>
      <name val="Arial"/>
    </font>
    <font>
      <i/>
      <sz val="12"/>
      <name val="Arial"/>
    </font>
    <font>
      <i/>
      <vertAlign val="superscript"/>
      <sz val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 applyAlignment="1"/>
    <xf numFmtId="0" fontId="33" fillId="0" borderId="0" xfId="0" applyFont="1"/>
    <xf numFmtId="0" fontId="0" fillId="0" borderId="1" xfId="0" applyBorder="1"/>
    <xf numFmtId="0" fontId="33" fillId="0" borderId="1" xfId="0" applyFont="1" applyBorder="1"/>
    <xf numFmtId="0" fontId="34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5" fillId="0" borderId="0" xfId="0" applyFont="1" applyFill="1"/>
    <xf numFmtId="0" fontId="38" fillId="0" borderId="0" xfId="0" applyFont="1" applyFill="1"/>
    <xf numFmtId="0" fontId="39" fillId="0" borderId="0" xfId="0" applyFont="1" applyFill="1"/>
    <xf numFmtId="0" fontId="32" fillId="0" borderId="0" xfId="0" applyFont="1"/>
    <xf numFmtId="0" fontId="40" fillId="0" borderId="0" xfId="0" applyFont="1"/>
    <xf numFmtId="0" fontId="41" fillId="0" borderId="0" xfId="0" applyFont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42" fillId="0" borderId="0" xfId="0" applyNumberFormat="1" applyFont="1" applyAlignment="1" applyProtection="1">
      <alignment horizontal="center" vertical="center"/>
      <protection locked="0"/>
    </xf>
    <xf numFmtId="165" fontId="43" fillId="0" borderId="0" xfId="0" applyNumberFormat="1" applyFont="1" applyAlignment="1" applyProtection="1">
      <alignment horizontal="center" vertical="center"/>
      <protection locked="0"/>
    </xf>
    <xf numFmtId="165" fontId="45" fillId="0" borderId="0" xfId="0" applyNumberFormat="1" applyFont="1" applyAlignment="1" applyProtection="1">
      <alignment horizontal="center" vertical="center"/>
      <protection locked="0"/>
    </xf>
    <xf numFmtId="49" fontId="42" fillId="0" borderId="0" xfId="0" applyNumberFormat="1" applyFont="1" applyAlignment="1" applyProtection="1">
      <alignment horizontal="center" vertical="center"/>
      <protection locked="0"/>
    </xf>
    <xf numFmtId="164" fontId="42" fillId="0" borderId="0" xfId="0" applyNumberFormat="1" applyFont="1" applyAlignment="1" applyProtection="1">
      <alignment horizontal="center" vertical="center"/>
      <protection locked="0"/>
    </xf>
    <xf numFmtId="164" fontId="43" fillId="0" borderId="0" xfId="0" applyNumberFormat="1" applyFont="1" applyAlignment="1" applyProtection="1">
      <alignment horizontal="center" vertical="center"/>
      <protection locked="0"/>
    </xf>
    <xf numFmtId="2" fontId="42" fillId="0" borderId="1" xfId="0" applyNumberFormat="1" applyFont="1" applyBorder="1" applyAlignment="1" applyProtection="1">
      <alignment horizontal="center" vertical="center"/>
      <protection locked="0"/>
    </xf>
    <xf numFmtId="1" fontId="42" fillId="0" borderId="1" xfId="0" applyNumberFormat="1" applyFont="1" applyBorder="1" applyAlignment="1" applyProtection="1">
      <alignment horizontal="center" vertical="center"/>
      <protection locked="0"/>
    </xf>
    <xf numFmtId="165" fontId="43" fillId="0" borderId="1" xfId="0" applyNumberFormat="1" applyFont="1" applyBorder="1" applyAlignment="1" applyProtection="1">
      <alignment horizontal="center" vertical="center"/>
      <protection locked="0"/>
    </xf>
    <xf numFmtId="164" fontId="43" fillId="0" borderId="1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/>
    <xf numFmtId="0" fontId="30" fillId="0" borderId="0" xfId="0" applyFont="1" applyFill="1" applyBorder="1"/>
    <xf numFmtId="0" fontId="30" fillId="0" borderId="0" xfId="0" applyNumberFormat="1" applyFont="1" applyBorder="1"/>
    <xf numFmtId="165" fontId="42" fillId="0" borderId="0" xfId="0" applyNumberFormat="1" applyFont="1" applyAlignment="1" applyProtection="1">
      <alignment horizontal="center" vertical="center"/>
      <protection locked="0"/>
    </xf>
    <xf numFmtId="165" fontId="42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/>
    <xf numFmtId="0" fontId="26" fillId="0" borderId="1" xfId="0" applyFont="1" applyBorder="1" applyAlignment="1">
      <alignment horizontal="right" vertical="center"/>
    </xf>
    <xf numFmtId="0" fontId="26" fillId="0" borderId="0" xfId="0" applyFont="1" applyAlignment="1"/>
    <xf numFmtId="2" fontId="0" fillId="0" borderId="1" xfId="0" applyNumberFormat="1" applyBorder="1"/>
    <xf numFmtId="2" fontId="0" fillId="0" borderId="1" xfId="0" applyNumberFormat="1" applyBorder="1" applyAlignment="1">
      <alignment horizontal="center"/>
    </xf>
    <xf numFmtId="0" fontId="26" fillId="0" borderId="0" xfId="0" applyFont="1"/>
    <xf numFmtId="0" fontId="55" fillId="3" borderId="0" xfId="0" applyFont="1" applyFill="1"/>
    <xf numFmtId="0" fontId="0" fillId="3" borderId="0" xfId="0" applyFill="1"/>
    <xf numFmtId="0" fontId="26" fillId="3" borderId="1" xfId="0" applyFont="1" applyFill="1" applyBorder="1"/>
    <xf numFmtId="0" fontId="41" fillId="3" borderId="1" xfId="0" applyFont="1" applyFill="1" applyBorder="1"/>
    <xf numFmtId="0" fontId="26" fillId="3" borderId="1" xfId="0" applyFont="1" applyFill="1" applyBorder="1" applyAlignment="1">
      <alignment horizontal="left"/>
    </xf>
    <xf numFmtId="0" fontId="0" fillId="3" borderId="1" xfId="0" applyFill="1" applyBorder="1"/>
    <xf numFmtId="165" fontId="0" fillId="3" borderId="1" xfId="0" applyNumberFormat="1" applyFill="1" applyBorder="1"/>
    <xf numFmtId="0" fontId="54" fillId="3" borderId="1" xfId="0" applyFont="1" applyFill="1" applyBorder="1"/>
    <xf numFmtId="0" fontId="40" fillId="3" borderId="1" xfId="0" applyFont="1" applyFill="1" applyBorder="1"/>
    <xf numFmtId="0" fontId="55" fillId="4" borderId="0" xfId="0" applyFont="1" applyFill="1"/>
    <xf numFmtId="0" fontId="0" fillId="4" borderId="0" xfId="0" applyFill="1"/>
    <xf numFmtId="0" fontId="26" fillId="4" borderId="1" xfId="0" applyFont="1" applyFill="1" applyBorder="1"/>
    <xf numFmtId="0" fontId="41" fillId="4" borderId="1" xfId="0" applyFont="1" applyFill="1" applyBorder="1"/>
    <xf numFmtId="0" fontId="26" fillId="4" borderId="1" xfId="0" applyFont="1" applyFill="1" applyBorder="1" applyAlignment="1">
      <alignment horizontal="left"/>
    </xf>
    <xf numFmtId="0" fontId="0" fillId="4" borderId="1" xfId="0" applyFill="1" applyBorder="1"/>
    <xf numFmtId="165" fontId="0" fillId="4" borderId="1" xfId="0" applyNumberFormat="1" applyFill="1" applyBorder="1"/>
    <xf numFmtId="0" fontId="54" fillId="4" borderId="1" xfId="0" applyFont="1" applyFill="1" applyBorder="1"/>
    <xf numFmtId="0" fontId="40" fillId="4" borderId="1" xfId="0" applyFont="1" applyFill="1" applyBorder="1"/>
    <xf numFmtId="165" fontId="0" fillId="4" borderId="1" xfId="0" applyNumberFormat="1" applyFill="1" applyBorder="1"/>
    <xf numFmtId="165" fontId="43" fillId="0" borderId="0" xfId="0" applyNumberFormat="1" applyFont="1" applyFill="1" applyBorder="1" applyAlignment="1" applyProtection="1">
      <alignment horizontal="left" vertical="center"/>
      <protection locked="0"/>
    </xf>
    <xf numFmtId="2" fontId="42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" xfId="0" applyFont="1" applyBorder="1"/>
    <xf numFmtId="0" fontId="26" fillId="0" borderId="1" xfId="0" applyFont="1" applyFill="1" applyBorder="1" applyAlignment="1">
      <alignment horizontal="left"/>
    </xf>
    <xf numFmtId="0" fontId="0" fillId="0" borderId="1" xfId="0" applyFill="1" applyBorder="1"/>
    <xf numFmtId="0" fontId="25" fillId="0" borderId="0" xfId="0" applyFont="1" applyAlignment="1"/>
    <xf numFmtId="0" fontId="0" fillId="0" borderId="0" xfId="0" applyFill="1"/>
    <xf numFmtId="0" fontId="25" fillId="0" borderId="1" xfId="0" applyFont="1" applyFill="1" applyBorder="1" applyAlignment="1">
      <alignment horizontal="left"/>
    </xf>
    <xf numFmtId="0" fontId="25" fillId="0" borderId="0" xfId="0" applyFont="1"/>
    <xf numFmtId="0" fontId="25" fillId="4" borderId="1" xfId="0" applyFont="1" applyFill="1" applyBorder="1"/>
    <xf numFmtId="0" fontId="25" fillId="4" borderId="1" xfId="0" applyFont="1" applyFill="1" applyBorder="1" applyAlignment="1">
      <alignment horizontal="left"/>
    </xf>
    <xf numFmtId="0" fontId="41" fillId="0" borderId="0" xfId="0" applyFont="1" applyFill="1"/>
    <xf numFmtId="165" fontId="0" fillId="4" borderId="1" xfId="0" applyNumberFormat="1" applyFill="1" applyBorder="1"/>
    <xf numFmtId="0" fontId="41" fillId="0" borderId="1" xfId="0" applyFont="1" applyFill="1" applyBorder="1"/>
    <xf numFmtId="165" fontId="0" fillId="0" borderId="1" xfId="0" applyNumberFormat="1" applyBorder="1"/>
    <xf numFmtId="0" fontId="56" fillId="0" borderId="0" xfId="0" applyFont="1"/>
    <xf numFmtId="167" fontId="42" fillId="0" borderId="1" xfId="0" applyNumberFormat="1" applyFont="1" applyBorder="1" applyAlignment="1" applyProtection="1">
      <alignment horizontal="center" vertical="center"/>
      <protection locked="0"/>
    </xf>
    <xf numFmtId="165" fontId="42" fillId="0" borderId="0" xfId="0" applyNumberFormat="1" applyFont="1" applyBorder="1" applyAlignment="1" applyProtection="1">
      <alignment horizontal="center" vertical="center"/>
      <protection locked="0"/>
    </xf>
    <xf numFmtId="1" fontId="42" fillId="0" borderId="0" xfId="0" applyNumberFormat="1" applyFont="1" applyBorder="1" applyAlignment="1" applyProtection="1">
      <alignment horizontal="center" vertical="center"/>
      <protection locked="0"/>
    </xf>
    <xf numFmtId="164" fontId="42" fillId="0" borderId="0" xfId="0" applyNumberFormat="1" applyFont="1" applyBorder="1" applyAlignment="1" applyProtection="1">
      <alignment horizontal="center" vertical="center"/>
      <protection locked="0"/>
    </xf>
    <xf numFmtId="165" fontId="43" fillId="0" borderId="0" xfId="0" applyNumberFormat="1" applyFont="1" applyAlignment="1" applyProtection="1">
      <alignment horizontal="left" vertical="center"/>
      <protection locked="0"/>
    </xf>
    <xf numFmtId="165" fontId="43" fillId="0" borderId="1" xfId="0" applyNumberFormat="1" applyFont="1" applyBorder="1" applyAlignment="1" applyProtection="1">
      <alignment horizontal="left" vertical="center"/>
      <protection locked="0"/>
    </xf>
    <xf numFmtId="1" fontId="43" fillId="0" borderId="1" xfId="0" applyNumberFormat="1" applyFont="1" applyBorder="1" applyAlignment="1" applyProtection="1">
      <alignment horizontal="center" vertical="center"/>
      <protection locked="0"/>
    </xf>
    <xf numFmtId="0" fontId="55" fillId="6" borderId="0" xfId="0" applyFont="1" applyFill="1"/>
    <xf numFmtId="0" fontId="0" fillId="6" borderId="0" xfId="0" applyFill="1"/>
    <xf numFmtId="0" fontId="23" fillId="6" borderId="1" xfId="0" applyFont="1" applyFill="1" applyBorder="1"/>
    <xf numFmtId="0" fontId="23" fillId="6" borderId="1" xfId="0" applyFont="1" applyFill="1" applyBorder="1" applyAlignment="1">
      <alignment horizontal="left"/>
    </xf>
    <xf numFmtId="0" fontId="0" fillId="6" borderId="1" xfId="0" applyFill="1" applyBorder="1"/>
    <xf numFmtId="0" fontId="23" fillId="7" borderId="1" xfId="0" applyFont="1" applyFill="1" applyBorder="1" applyAlignment="1">
      <alignment horizontal="left"/>
    </xf>
    <xf numFmtId="0" fontId="23" fillId="7" borderId="1" xfId="0" applyFont="1" applyFill="1" applyBorder="1"/>
    <xf numFmtId="0" fontId="0" fillId="7" borderId="1" xfId="0" applyFill="1" applyBorder="1"/>
    <xf numFmtId="0" fontId="55" fillId="7" borderId="1" xfId="0" applyFont="1" applyFill="1" applyBorder="1"/>
    <xf numFmtId="0" fontId="23" fillId="0" borderId="0" xfId="0" applyFont="1"/>
    <xf numFmtId="0" fontId="23" fillId="3" borderId="1" xfId="0" applyFont="1" applyFill="1" applyBorder="1"/>
    <xf numFmtId="0" fontId="23" fillId="3" borderId="1" xfId="0" applyFont="1" applyFill="1" applyBorder="1" applyAlignment="1">
      <alignment horizontal="left"/>
    </xf>
    <xf numFmtId="0" fontId="23" fillId="0" borderId="0" xfId="0" applyFont="1" applyFill="1"/>
    <xf numFmtId="0" fontId="23" fillId="4" borderId="1" xfId="0" applyFont="1" applyFill="1" applyBorder="1"/>
    <xf numFmtId="0" fontId="23" fillId="4" borderId="1" xfId="0" applyFont="1" applyFill="1" applyBorder="1" applyAlignment="1">
      <alignment horizontal="left"/>
    </xf>
    <xf numFmtId="0" fontId="0" fillId="2" borderId="1" xfId="0" applyFill="1" applyBorder="1"/>
    <xf numFmtId="0" fontId="0" fillId="5" borderId="1" xfId="0" applyFill="1" applyBorder="1"/>
    <xf numFmtId="0" fontId="20" fillId="0" borderId="0" xfId="0" applyFont="1"/>
    <xf numFmtId="165" fontId="43" fillId="0" borderId="0" xfId="0" applyNumberFormat="1" applyFont="1" applyBorder="1" applyAlignment="1" applyProtection="1">
      <alignment horizontal="center" vertical="center"/>
      <protection locked="0"/>
    </xf>
    <xf numFmtId="164" fontId="43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/>
    <xf numFmtId="0" fontId="35" fillId="0" borderId="1" xfId="0" applyFont="1" applyBorder="1"/>
    <xf numFmtId="0" fontId="32" fillId="3" borderId="1" xfId="0" applyFont="1" applyFill="1" applyBorder="1"/>
    <xf numFmtId="0" fontId="31" fillId="3" borderId="1" xfId="0" applyFont="1" applyFill="1" applyBorder="1"/>
    <xf numFmtId="0" fontId="21" fillId="0" borderId="0" xfId="0" applyFont="1"/>
    <xf numFmtId="0" fontId="0" fillId="0" borderId="0" xfId="0" applyFill="1" applyBorder="1"/>
    <xf numFmtId="0" fontId="32" fillId="0" borderId="0" xfId="0" applyFont="1" applyFill="1" applyBorder="1"/>
    <xf numFmtId="0" fontId="21" fillId="0" borderId="0" xfId="0" applyFont="1" applyFill="1" applyBorder="1"/>
    <xf numFmtId="0" fontId="21" fillId="4" borderId="1" xfId="0" applyFont="1" applyFill="1" applyBorder="1"/>
    <xf numFmtId="0" fontId="21" fillId="6" borderId="1" xfId="0" applyFont="1" applyFill="1" applyBorder="1"/>
    <xf numFmtId="0" fontId="20" fillId="6" borderId="1" xfId="0" applyFont="1" applyFill="1" applyBorder="1"/>
    <xf numFmtId="0" fontId="55" fillId="0" borderId="0" xfId="0" applyFont="1"/>
    <xf numFmtId="0" fontId="26" fillId="0" borderId="0" xfId="0" applyFont="1" applyFill="1" applyBorder="1" applyAlignment="1">
      <alignment horizontal="left"/>
    </xf>
    <xf numFmtId="0" fontId="55" fillId="3" borderId="1" xfId="0" applyFont="1" applyFill="1" applyBorder="1"/>
    <xf numFmtId="0" fontId="55" fillId="4" borderId="1" xfId="0" applyFont="1" applyFill="1" applyBorder="1"/>
    <xf numFmtId="0" fontId="20" fillId="4" borderId="1" xfId="0" applyFont="1" applyFill="1" applyBorder="1"/>
    <xf numFmtId="0" fontId="55" fillId="6" borderId="1" xfId="0" applyFont="1" applyFill="1" applyBorder="1"/>
    <xf numFmtId="0" fontId="26" fillId="6" borderId="1" xfId="0" applyFont="1" applyFill="1" applyBorder="1" applyAlignment="1">
      <alignment horizontal="left"/>
    </xf>
    <xf numFmtId="0" fontId="20" fillId="0" borderId="0" xfId="0" applyFont="1" applyAlignment="1"/>
    <xf numFmtId="0" fontId="55" fillId="2" borderId="1" xfId="0" applyFont="1" applyFill="1" applyBorder="1"/>
    <xf numFmtId="0" fontId="21" fillId="2" borderId="1" xfId="0" applyFont="1" applyFill="1" applyBorder="1"/>
    <xf numFmtId="0" fontId="26" fillId="2" borderId="1" xfId="0" applyFont="1" applyFill="1" applyBorder="1" applyAlignment="1">
      <alignment horizontal="left"/>
    </xf>
    <xf numFmtId="0" fontId="20" fillId="2" borderId="1" xfId="0" applyFont="1" applyFill="1" applyBorder="1"/>
    <xf numFmtId="0" fontId="19" fillId="6" borderId="1" xfId="0" applyFont="1" applyFill="1" applyBorder="1"/>
    <xf numFmtId="0" fontId="19" fillId="7" borderId="1" xfId="0" applyFont="1" applyFill="1" applyBorder="1"/>
    <xf numFmtId="0" fontId="18" fillId="0" borderId="0" xfId="0" applyFont="1"/>
    <xf numFmtId="0" fontId="0" fillId="0" borderId="1" xfId="0" applyFill="1" applyBorder="1" applyAlignment="1"/>
    <xf numFmtId="1" fontId="0" fillId="0" borderId="1" xfId="0" applyNumberFormat="1" applyFill="1" applyBorder="1"/>
    <xf numFmtId="0" fontId="18" fillId="0" borderId="1" xfId="0" applyFont="1" applyBorder="1"/>
    <xf numFmtId="0" fontId="41" fillId="0" borderId="1" xfId="0" applyFont="1" applyBorder="1"/>
    <xf numFmtId="0" fontId="34" fillId="0" borderId="0" xfId="0" applyFont="1" applyBorder="1"/>
    <xf numFmtId="0" fontId="18" fillId="0" borderId="0" xfId="0" applyFont="1" applyAlignment="1"/>
    <xf numFmtId="0" fontId="57" fillId="3" borderId="0" xfId="0" applyFont="1" applyFill="1"/>
    <xf numFmtId="0" fontId="20" fillId="3" borderId="1" xfId="0" applyFont="1" applyFill="1" applyBorder="1"/>
    <xf numFmtId="0" fontId="19" fillId="3" borderId="1" xfId="0" applyFont="1" applyFill="1" applyBorder="1"/>
    <xf numFmtId="0" fontId="57" fillId="4" borderId="1" xfId="0" applyFont="1" applyFill="1" applyBorder="1"/>
    <xf numFmtId="0" fontId="19" fillId="4" borderId="1" xfId="0" applyFont="1" applyFill="1" applyBorder="1"/>
    <xf numFmtId="0" fontId="57" fillId="6" borderId="0" xfId="0" applyFont="1" applyFill="1" applyBorder="1"/>
    <xf numFmtId="0" fontId="0" fillId="6" borderId="0" xfId="0" applyFill="1" applyBorder="1"/>
    <xf numFmtId="0" fontId="0" fillId="7" borderId="0" xfId="0" applyFill="1"/>
    <xf numFmtId="0" fontId="26" fillId="7" borderId="1" xfId="0" applyFont="1" applyFill="1" applyBorder="1" applyAlignment="1">
      <alignment horizontal="left"/>
    </xf>
    <xf numFmtId="0" fontId="20" fillId="7" borderId="1" xfId="0" applyFont="1" applyFill="1" applyBorder="1"/>
    <xf numFmtId="0" fontId="57" fillId="7" borderId="0" xfId="0" applyFont="1" applyFill="1" applyBorder="1"/>
    <xf numFmtId="0" fontId="57" fillId="5" borderId="0" xfId="0" applyFont="1" applyFill="1" applyBorder="1"/>
    <xf numFmtId="0" fontId="0" fillId="5" borderId="0" xfId="0" applyFill="1"/>
    <xf numFmtId="0" fontId="26" fillId="5" borderId="1" xfId="0" applyFont="1" applyFill="1" applyBorder="1" applyAlignment="1">
      <alignment horizontal="left"/>
    </xf>
    <xf numFmtId="0" fontId="20" fillId="5" borderId="1" xfId="0" applyFont="1" applyFill="1" applyBorder="1"/>
    <xf numFmtId="0" fontId="19" fillId="5" borderId="1" xfId="0" applyFont="1" applyFill="1" applyBorder="1"/>
    <xf numFmtId="0" fontId="0" fillId="3" borderId="2" xfId="0" applyFill="1" applyBorder="1"/>
    <xf numFmtId="0" fontId="0" fillId="0" borderId="7" xfId="0" applyFill="1" applyBorder="1"/>
    <xf numFmtId="168" fontId="0" fillId="0" borderId="1" xfId="0" applyNumberFormat="1" applyBorder="1"/>
    <xf numFmtId="0" fontId="16" fillId="0" borderId="0" xfId="0" applyFont="1" applyAlignment="1"/>
    <xf numFmtId="0" fontId="16" fillId="0" borderId="0" xfId="0" applyFont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0" fillId="3" borderId="0" xfId="0" applyFont="1" applyFill="1"/>
    <xf numFmtId="0" fontId="16" fillId="3" borderId="1" xfId="0" applyFont="1" applyFill="1" applyBorder="1" applyAlignment="1">
      <alignment horizontal="left"/>
    </xf>
    <xf numFmtId="0" fontId="16" fillId="3" borderId="1" xfId="0" applyFont="1" applyFill="1" applyBorder="1"/>
    <xf numFmtId="0" fontId="26" fillId="5" borderId="1" xfId="0" applyFont="1" applyFill="1" applyBorder="1"/>
    <xf numFmtId="0" fontId="41" fillId="5" borderId="1" xfId="0" applyFont="1" applyFill="1" applyBorder="1"/>
    <xf numFmtId="0" fontId="57" fillId="0" borderId="0" xfId="0" applyFont="1" applyFill="1" applyBorder="1"/>
    <xf numFmtId="0" fontId="16" fillId="0" borderId="0" xfId="0" applyFont="1" applyFill="1" applyBorder="1"/>
    <xf numFmtId="0" fontId="41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55" fillId="5" borderId="0" xfId="0" applyFont="1" applyFill="1"/>
    <xf numFmtId="0" fontId="18" fillId="3" borderId="1" xfId="0" applyFont="1" applyFill="1" applyBorder="1"/>
    <xf numFmtId="0" fontId="15" fillId="0" borderId="0" xfId="0" applyFont="1"/>
    <xf numFmtId="0" fontId="15" fillId="3" borderId="1" xfId="0" applyFont="1" applyFill="1" applyBorder="1"/>
    <xf numFmtId="0" fontId="18" fillId="4" borderId="1" xfId="0" applyFont="1" applyFill="1" applyBorder="1"/>
    <xf numFmtId="0" fontId="15" fillId="4" borderId="1" xfId="0" applyFont="1" applyFill="1" applyBorder="1"/>
    <xf numFmtId="0" fontId="15" fillId="4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/>
    </xf>
    <xf numFmtId="0" fontId="18" fillId="6" borderId="1" xfId="0" applyFont="1" applyFill="1" applyBorder="1"/>
    <xf numFmtId="0" fontId="41" fillId="6" borderId="1" xfId="0" applyFont="1" applyFill="1" applyBorder="1"/>
    <xf numFmtId="0" fontId="54" fillId="6" borderId="1" xfId="0" applyFont="1" applyFill="1" applyBorder="1"/>
    <xf numFmtId="0" fontId="40" fillId="6" borderId="1" xfId="0" applyFont="1" applyFill="1" applyBorder="1"/>
    <xf numFmtId="0" fontId="13" fillId="0" borderId="0" xfId="0" applyFont="1" applyAlignment="1"/>
    <xf numFmtId="0" fontId="14" fillId="3" borderId="1" xfId="0" applyFont="1" applyFill="1" applyBorder="1"/>
    <xf numFmtId="0" fontId="14" fillId="4" borderId="1" xfId="0" applyFont="1" applyFill="1" applyBorder="1"/>
    <xf numFmtId="0" fontId="14" fillId="6" borderId="1" xfId="0" applyFont="1" applyFill="1" applyBorder="1"/>
    <xf numFmtId="0" fontId="12" fillId="0" borderId="0" xfId="0" applyFont="1" applyAlignment="1"/>
    <xf numFmtId="0" fontId="10" fillId="0" borderId="1" xfId="0" applyFont="1" applyFill="1" applyBorder="1"/>
    <xf numFmtId="0" fontId="15" fillId="6" borderId="1" xfId="0" applyFont="1" applyFill="1" applyBorder="1"/>
    <xf numFmtId="0" fontId="15" fillId="6" borderId="1" xfId="0" applyFont="1" applyFill="1" applyBorder="1" applyAlignment="1">
      <alignment horizontal="left"/>
    </xf>
    <xf numFmtId="0" fontId="54" fillId="5" borderId="1" xfId="0" applyFont="1" applyFill="1" applyBorder="1"/>
    <xf numFmtId="0" fontId="40" fillId="5" borderId="1" xfId="0" applyFont="1" applyFill="1" applyBorder="1"/>
    <xf numFmtId="0" fontId="15" fillId="5" borderId="1" xfId="0" applyFont="1" applyFill="1" applyBorder="1"/>
    <xf numFmtId="0" fontId="15" fillId="5" borderId="1" xfId="0" applyFont="1" applyFill="1" applyBorder="1" applyAlignment="1">
      <alignment horizontal="left"/>
    </xf>
    <xf numFmtId="0" fontId="0" fillId="6" borderId="1" xfId="0" applyFill="1" applyBorder="1" applyAlignment="1"/>
    <xf numFmtId="0" fontId="11" fillId="4" borderId="1" xfId="0" applyFont="1" applyFill="1" applyBorder="1"/>
    <xf numFmtId="0" fontId="11" fillId="7" borderId="1" xfId="0" applyFont="1" applyFill="1" applyBorder="1"/>
    <xf numFmtId="0" fontId="10" fillId="0" borderId="0" xfId="0" applyFont="1" applyAlignment="1"/>
    <xf numFmtId="0" fontId="8" fillId="0" borderId="0" xfId="0" applyFont="1" applyAlignment="1"/>
    <xf numFmtId="0" fontId="40" fillId="0" borderId="0" xfId="0" applyFont="1" applyFill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0" fillId="0" borderId="1" xfId="0" applyFont="1" applyBorder="1"/>
    <xf numFmtId="0" fontId="46" fillId="0" borderId="0" xfId="0" applyFont="1" applyFill="1" applyBorder="1"/>
    <xf numFmtId="0" fontId="47" fillId="0" borderId="0" xfId="0" applyFont="1" applyFill="1" applyBorder="1"/>
    <xf numFmtId="0" fontId="48" fillId="0" borderId="0" xfId="0" applyFont="1" applyFill="1" applyBorder="1"/>
    <xf numFmtId="0" fontId="49" fillId="0" borderId="0" xfId="0" applyFont="1" applyFill="1" applyBorder="1"/>
    <xf numFmtId="0" fontId="50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51" fillId="0" borderId="0" xfId="0" applyFont="1" applyFill="1" applyBorder="1"/>
    <xf numFmtId="0" fontId="53" fillId="0" borderId="0" xfId="0" applyFont="1" applyFill="1" applyBorder="1"/>
    <xf numFmtId="0" fontId="52" fillId="0" borderId="0" xfId="0" applyFont="1" applyFill="1" applyBorder="1"/>
    <xf numFmtId="0" fontId="51" fillId="0" borderId="1" xfId="0" applyFont="1" applyBorder="1"/>
    <xf numFmtId="0" fontId="0" fillId="0" borderId="1" xfId="0" applyBorder="1"/>
    <xf numFmtId="0" fontId="7" fillId="0" borderId="1" xfId="0" applyFont="1" applyBorder="1"/>
    <xf numFmtId="0" fontId="53" fillId="0" borderId="1" xfId="0" applyFont="1" applyBorder="1"/>
    <xf numFmtId="0" fontId="24" fillId="0" borderId="0" xfId="0" applyFont="1" applyFill="1" applyBorder="1"/>
    <xf numFmtId="0" fontId="23" fillId="0" borderId="0" xfId="0" applyFont="1" applyFill="1" applyBorder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right"/>
    </xf>
    <xf numFmtId="0" fontId="40" fillId="0" borderId="1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5" fillId="0" borderId="0" xfId="0" applyFont="1"/>
    <xf numFmtId="0" fontId="55" fillId="6" borderId="0" xfId="0" applyFont="1" applyFill="1" applyBorder="1"/>
    <xf numFmtId="0" fontId="60" fillId="0" borderId="1" xfId="0" applyFont="1" applyFill="1" applyBorder="1"/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Fill="1" applyBorder="1"/>
    <xf numFmtId="0" fontId="3" fillId="0" borderId="0" xfId="0" applyFont="1"/>
    <xf numFmtId="2" fontId="3" fillId="0" borderId="1" xfId="0" applyNumberFormat="1" applyFont="1" applyBorder="1"/>
    <xf numFmtId="1" fontId="3" fillId="0" borderId="1" xfId="0" applyNumberFormat="1" applyFont="1" applyBorder="1"/>
    <xf numFmtId="0" fontId="3" fillId="0" borderId="0" xfId="0" applyFont="1" applyFill="1"/>
    <xf numFmtId="0" fontId="3" fillId="0" borderId="1" xfId="0" applyFont="1" applyFill="1" applyBorder="1" applyAlignment="1"/>
    <xf numFmtId="2" fontId="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0" xfId="0" applyFont="1" applyFill="1" applyBorder="1"/>
    <xf numFmtId="20" fontId="3" fillId="0" borderId="1" xfId="0" applyNumberFormat="1" applyFont="1" applyFill="1" applyBorder="1"/>
    <xf numFmtId="0" fontId="3" fillId="0" borderId="2" xfId="0" applyFont="1" applyFill="1" applyBorder="1" applyAlignment="1"/>
    <xf numFmtId="20" fontId="3" fillId="0" borderId="1" xfId="0" applyNumberFormat="1" applyFont="1" applyBorder="1"/>
    <xf numFmtId="0" fontId="3" fillId="0" borderId="2" xfId="0" applyFont="1" applyBorder="1" applyAlignment="1"/>
    <xf numFmtId="0" fontId="3" fillId="0" borderId="0" xfId="0" applyFont="1" applyBorder="1"/>
    <xf numFmtId="0" fontId="3" fillId="0" borderId="3" xfId="0" applyFont="1" applyBorder="1"/>
    <xf numFmtId="2" fontId="3" fillId="0" borderId="3" xfId="0" applyNumberFormat="1" applyFont="1" applyBorder="1"/>
    <xf numFmtId="20" fontId="3" fillId="0" borderId="0" xfId="0" applyNumberFormat="1" applyFont="1"/>
    <xf numFmtId="0" fontId="3" fillId="0" borderId="0" xfId="0" applyFont="1" applyBorder="1" applyAlignment="1"/>
    <xf numFmtId="0" fontId="3" fillId="0" borderId="0" xfId="0" applyFont="1" applyAlignment="1"/>
    <xf numFmtId="0" fontId="3" fillId="0" borderId="2" xfId="0" applyFont="1" applyFill="1" applyBorder="1"/>
    <xf numFmtId="0" fontId="3" fillId="0" borderId="5" xfId="0" applyFont="1" applyFill="1" applyBorder="1"/>
    <xf numFmtId="0" fontId="3" fillId="0" borderId="4" xfId="0" applyFont="1" applyBorder="1"/>
    <xf numFmtId="0" fontId="26" fillId="0" borderId="0" xfId="0" applyFont="1" applyFill="1" applyAlignment="1"/>
    <xf numFmtId="0" fontId="27" fillId="0" borderId="1" xfId="0" applyFont="1" applyFill="1" applyBorder="1"/>
    <xf numFmtId="0" fontId="28" fillId="0" borderId="1" xfId="0" applyFont="1" applyFill="1" applyBorder="1" applyAlignment="1"/>
    <xf numFmtId="0" fontId="0" fillId="0" borderId="0" xfId="0" applyFill="1" applyAlignment="1"/>
    <xf numFmtId="49" fontId="0" fillId="0" borderId="1" xfId="0" applyNumberFormat="1" applyFill="1" applyBorder="1"/>
    <xf numFmtId="49" fontId="0" fillId="0" borderId="6" xfId="0" applyNumberFormat="1" applyFill="1" applyBorder="1"/>
    <xf numFmtId="49" fontId="0" fillId="0" borderId="0" xfId="0" applyNumberFormat="1" applyFill="1" applyBorder="1"/>
    <xf numFmtId="0" fontId="29" fillId="0" borderId="1" xfId="0" applyFont="1" applyFill="1" applyBorder="1"/>
    <xf numFmtId="0" fontId="26" fillId="0" borderId="0" xfId="0" applyFont="1" applyFill="1"/>
    <xf numFmtId="2" fontId="0" fillId="0" borderId="0" xfId="0" applyNumberFormat="1" applyFill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shrinkToFit="1"/>
    </xf>
    <xf numFmtId="0" fontId="28" fillId="0" borderId="1" xfId="0" applyFont="1" applyFill="1" applyBorder="1" applyAlignment="1">
      <alignment horizontal="center"/>
    </xf>
    <xf numFmtId="164" fontId="0" fillId="0" borderId="1" xfId="0" applyNumberFormat="1" applyFill="1" applyBorder="1"/>
    <xf numFmtId="166" fontId="0" fillId="0" borderId="1" xfId="0" applyNumberFormat="1" applyFill="1" applyBorder="1"/>
    <xf numFmtId="0" fontId="1" fillId="0" borderId="1" xfId="0" applyFont="1" applyBorder="1"/>
    <xf numFmtId="0" fontId="53" fillId="0" borderId="0" xfId="0" applyFont="1" applyBorder="1"/>
    <xf numFmtId="0" fontId="7" fillId="0" borderId="0" xfId="0" applyFont="1" applyBorder="1"/>
    <xf numFmtId="0" fontId="1" fillId="0" borderId="0" xfId="0" applyFont="1"/>
    <xf numFmtId="0" fontId="1" fillId="0" borderId="0" xfId="0" applyFont="1" applyAlignment="1"/>
    <xf numFmtId="0" fontId="28" fillId="0" borderId="1" xfId="0" applyFont="1" applyFill="1" applyBorder="1" applyAlignment="1"/>
    <xf numFmtId="0" fontId="0" fillId="0" borderId="1" xfId="0" applyFill="1" applyBorder="1" applyAlignment="1"/>
    <xf numFmtId="0" fontId="58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61" fillId="0" borderId="0" xfId="0" applyFont="1"/>
    <xf numFmtId="0" fontId="62" fillId="0" borderId="0" xfId="0" applyFont="1"/>
    <xf numFmtId="0" fontId="61" fillId="0" borderId="0" xfId="0" applyFont="1" applyAlignment="1"/>
    <xf numFmtId="0" fontId="6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theme" Target="theme/theme1.xml"/><Relationship Id="rId28" Type="http://schemas.openxmlformats.org/officeDocument/2006/relationships/styles" Target="styles.xml"/><Relationship Id="rId29" Type="http://schemas.openxmlformats.org/officeDocument/2006/relationships/sharedStrings" Target="sharedStrings.xml"/><Relationship Id="rId3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14</xdr:row>
      <xdr:rowOff>12700</xdr:rowOff>
    </xdr:from>
    <xdr:to>
      <xdr:col>6</xdr:col>
      <xdr:colOff>1016000</xdr:colOff>
      <xdr:row>16</xdr:row>
      <xdr:rowOff>38100</xdr:rowOff>
    </xdr:to>
    <xdr:sp macro="" textlink="">
      <xdr:nvSpPr>
        <xdr:cNvPr id="3" name="Right Arrow 2"/>
        <xdr:cNvSpPr/>
      </xdr:nvSpPr>
      <xdr:spPr>
        <a:xfrm>
          <a:off x="7213600" y="2006600"/>
          <a:ext cx="1130300" cy="35560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17</xdr:col>
      <xdr:colOff>152400</xdr:colOff>
      <xdr:row>14</xdr:row>
      <xdr:rowOff>63500</xdr:rowOff>
    </xdr:from>
    <xdr:to>
      <xdr:col>17</xdr:col>
      <xdr:colOff>762000</xdr:colOff>
      <xdr:row>15</xdr:row>
      <xdr:rowOff>76200</xdr:rowOff>
    </xdr:to>
    <xdr:sp macro="" textlink="">
      <xdr:nvSpPr>
        <xdr:cNvPr id="5" name="Right Arrow 4"/>
        <xdr:cNvSpPr/>
      </xdr:nvSpPr>
      <xdr:spPr>
        <a:xfrm>
          <a:off x="19939000" y="2057400"/>
          <a:ext cx="609600" cy="17780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177800</xdr:colOff>
      <xdr:row>14</xdr:row>
      <xdr:rowOff>76200</xdr:rowOff>
    </xdr:from>
    <xdr:to>
      <xdr:col>12</xdr:col>
      <xdr:colOff>787400</xdr:colOff>
      <xdr:row>15</xdr:row>
      <xdr:rowOff>88900</xdr:rowOff>
    </xdr:to>
    <xdr:sp macro="" textlink="">
      <xdr:nvSpPr>
        <xdr:cNvPr id="6" name="Right Arrow 5"/>
        <xdr:cNvSpPr/>
      </xdr:nvSpPr>
      <xdr:spPr>
        <a:xfrm>
          <a:off x="13436600" y="2070100"/>
          <a:ext cx="609600" cy="177800"/>
        </a:xfrm>
        <a:prstGeom prst="rightArrow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11</xdr:row>
      <xdr:rowOff>50800</xdr:rowOff>
    </xdr:from>
    <xdr:to>
      <xdr:col>1</xdr:col>
      <xdr:colOff>2082800</xdr:colOff>
      <xdr:row>15</xdr:row>
      <xdr:rowOff>152400</xdr:rowOff>
    </xdr:to>
    <xdr:sp macro="" textlink="">
      <xdr:nvSpPr>
        <xdr:cNvPr id="3" name="Down Arrow 2"/>
        <xdr:cNvSpPr/>
      </xdr:nvSpPr>
      <xdr:spPr>
        <a:xfrm>
          <a:off x="3429000" y="2019300"/>
          <a:ext cx="215900" cy="762000"/>
        </a:xfrm>
        <a:prstGeom prst="downArrow">
          <a:avLst/>
        </a:prstGeom>
        <a:solidFill>
          <a:srgbClr val="FF6600"/>
        </a:solidFill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A36" sqref="A36"/>
    </sheetView>
  </sheetViews>
  <sheetFormatPr baseColWidth="10" defaultRowHeight="13" x14ac:dyDescent="0"/>
  <cols>
    <col min="1" max="1" width="16.85546875" customWidth="1"/>
  </cols>
  <sheetData>
    <row r="2" spans="1:6" ht="15">
      <c r="A2" s="279" t="s">
        <v>701</v>
      </c>
      <c r="B2" s="278"/>
    </row>
    <row r="3" spans="1:6" ht="15">
      <c r="A3" s="278"/>
      <c r="B3" s="278"/>
    </row>
    <row r="4" spans="1:6" ht="15">
      <c r="A4" s="280" t="s">
        <v>332</v>
      </c>
      <c r="B4" s="280" t="s">
        <v>333</v>
      </c>
      <c r="C4" s="223"/>
      <c r="D4" s="223"/>
      <c r="E4" s="223"/>
      <c r="F4" s="223"/>
    </row>
    <row r="5" spans="1:6" ht="15">
      <c r="A5" s="278" t="s">
        <v>334</v>
      </c>
      <c r="B5" s="280" t="s">
        <v>409</v>
      </c>
      <c r="C5" s="223"/>
      <c r="D5" s="223"/>
      <c r="E5" s="223"/>
      <c r="F5" s="223"/>
    </row>
    <row r="6" spans="1:6" ht="15">
      <c r="A6" s="280" t="s">
        <v>410</v>
      </c>
      <c r="B6" s="280" t="s">
        <v>411</v>
      </c>
      <c r="C6" s="223"/>
      <c r="D6" s="223"/>
      <c r="E6" s="223"/>
      <c r="F6" s="223"/>
    </row>
    <row r="7" spans="1:6" ht="15">
      <c r="A7" s="278" t="s">
        <v>412</v>
      </c>
      <c r="B7" s="280" t="s">
        <v>413</v>
      </c>
      <c r="C7" s="223"/>
      <c r="D7" s="223"/>
      <c r="E7" s="223"/>
      <c r="F7" s="223"/>
    </row>
    <row r="8" spans="1:6" ht="15">
      <c r="A8" s="280" t="s">
        <v>414</v>
      </c>
      <c r="B8" s="280" t="s">
        <v>415</v>
      </c>
      <c r="C8" s="223"/>
      <c r="D8" s="223"/>
      <c r="E8" s="223"/>
      <c r="F8" s="223"/>
    </row>
    <row r="9" spans="1:6" ht="15">
      <c r="A9" s="280" t="s">
        <v>416</v>
      </c>
      <c r="B9" s="280" t="s">
        <v>533</v>
      </c>
      <c r="C9" s="223"/>
      <c r="D9" s="223"/>
      <c r="E9" s="223"/>
      <c r="F9" s="223"/>
    </row>
    <row r="10" spans="1:6" ht="15">
      <c r="A10" s="280" t="s">
        <v>673</v>
      </c>
      <c r="B10" s="280" t="s">
        <v>674</v>
      </c>
      <c r="C10" s="223"/>
      <c r="D10" s="223"/>
      <c r="E10" s="223"/>
      <c r="F10" s="223"/>
    </row>
    <row r="11" spans="1:6" ht="15">
      <c r="A11" s="280" t="s">
        <v>675</v>
      </c>
      <c r="B11" s="280" t="s">
        <v>702</v>
      </c>
      <c r="C11" s="223"/>
      <c r="D11" s="223"/>
      <c r="E11" s="223"/>
      <c r="F11" s="223"/>
    </row>
    <row r="12" spans="1:6" ht="15">
      <c r="A12" s="280" t="s">
        <v>672</v>
      </c>
      <c r="B12" s="280" t="s">
        <v>573</v>
      </c>
    </row>
    <row r="13" spans="1:6" ht="15">
      <c r="A13" s="278" t="s">
        <v>574</v>
      </c>
      <c r="B13" s="280" t="s">
        <v>703</v>
      </c>
    </row>
    <row r="14" spans="1:6" ht="15">
      <c r="A14" s="280" t="s">
        <v>528</v>
      </c>
      <c r="B14" s="280" t="s">
        <v>704</v>
      </c>
    </row>
    <row r="15" spans="1:6" ht="15">
      <c r="A15" s="280" t="s">
        <v>529</v>
      </c>
      <c r="B15" s="280" t="s">
        <v>705</v>
      </c>
    </row>
    <row r="16" spans="1:6" ht="15">
      <c r="A16" s="278" t="s">
        <v>530</v>
      </c>
      <c r="B16" s="280" t="s">
        <v>706</v>
      </c>
    </row>
    <row r="17" spans="1:2" ht="15">
      <c r="A17" s="280" t="s">
        <v>531</v>
      </c>
      <c r="B17" s="280" t="s">
        <v>707</v>
      </c>
    </row>
    <row r="18" spans="1:2" ht="15">
      <c r="A18" s="280" t="s">
        <v>524</v>
      </c>
      <c r="B18" s="280" t="s">
        <v>406</v>
      </c>
    </row>
    <row r="19" spans="1:2" ht="15">
      <c r="A19" s="280" t="s">
        <v>407</v>
      </c>
      <c r="B19" s="280" t="s">
        <v>708</v>
      </c>
    </row>
    <row r="20" spans="1:2" ht="15">
      <c r="A20" s="280" t="s">
        <v>408</v>
      </c>
      <c r="B20" s="280" t="s">
        <v>461</v>
      </c>
    </row>
    <row r="21" spans="1:2" ht="15">
      <c r="A21" s="278" t="s">
        <v>462</v>
      </c>
      <c r="B21" s="278" t="s">
        <v>709</v>
      </c>
    </row>
    <row r="22" spans="1:2" ht="15">
      <c r="A22" s="278" t="s">
        <v>463</v>
      </c>
      <c r="B22" s="278" t="s">
        <v>710</v>
      </c>
    </row>
    <row r="23" spans="1:2" ht="15">
      <c r="A23" s="280" t="s">
        <v>464</v>
      </c>
      <c r="B23" s="278" t="s">
        <v>711</v>
      </c>
    </row>
    <row r="24" spans="1:2" ht="15">
      <c r="A24" s="280" t="s">
        <v>465</v>
      </c>
      <c r="B24" s="278" t="s">
        <v>712</v>
      </c>
    </row>
    <row r="25" spans="1:2" ht="15">
      <c r="A25" s="281" t="s">
        <v>582</v>
      </c>
      <c r="B25" s="278" t="s">
        <v>713</v>
      </c>
    </row>
    <row r="26" spans="1:2" ht="15">
      <c r="A26" s="281" t="s">
        <v>526</v>
      </c>
      <c r="B26" s="281" t="s">
        <v>525</v>
      </c>
    </row>
    <row r="27" spans="1:2" ht="15">
      <c r="A27" s="280" t="s">
        <v>527</v>
      </c>
      <c r="B27" s="280" t="s">
        <v>714</v>
      </c>
    </row>
    <row r="28" spans="1:2" ht="15">
      <c r="A28" s="280" t="s">
        <v>581</v>
      </c>
      <c r="B28" s="280" t="s">
        <v>715</v>
      </c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baseColWidth="10" defaultRowHeight="13" x14ac:dyDescent="0"/>
  <cols>
    <col min="1" max="1" width="16.28515625" customWidth="1"/>
  </cols>
  <sheetData>
    <row r="1" spans="1:3">
      <c r="A1" s="180" t="s">
        <v>628</v>
      </c>
    </row>
    <row r="3" spans="1:3" ht="15">
      <c r="A3" s="275"/>
      <c r="B3" s="274" t="s">
        <v>520</v>
      </c>
      <c r="C3" s="274"/>
    </row>
    <row r="4" spans="1:3">
      <c r="A4" s="275"/>
      <c r="B4" s="195" t="s">
        <v>189</v>
      </c>
      <c r="C4" s="195" t="s">
        <v>521</v>
      </c>
    </row>
    <row r="5" spans="1:3">
      <c r="A5" s="194" t="s">
        <v>522</v>
      </c>
      <c r="B5" s="3">
        <v>0.24514649999999999</v>
      </c>
      <c r="C5" s="3">
        <v>5.1759509276074131E-2</v>
      </c>
    </row>
    <row r="6" spans="1:3">
      <c r="A6" s="194" t="s">
        <v>612</v>
      </c>
      <c r="B6" s="3">
        <v>3.712435E-2</v>
      </c>
      <c r="C6" s="3">
        <v>1.0470625083776044E-2</v>
      </c>
    </row>
    <row r="7" spans="1:3">
      <c r="A7" s="194" t="s">
        <v>613</v>
      </c>
      <c r="B7" s="3">
        <v>0.95778399999999997</v>
      </c>
      <c r="C7" s="3">
        <v>0.170708</v>
      </c>
    </row>
    <row r="8" spans="1:3">
      <c r="A8" s="194" t="s">
        <v>614</v>
      </c>
      <c r="B8" s="3">
        <v>9.8700000000000003E-3</v>
      </c>
      <c r="C8" s="3">
        <v>5.1510000000000002E-3</v>
      </c>
    </row>
    <row r="9" spans="1:3">
      <c r="A9" s="194" t="s">
        <v>615</v>
      </c>
      <c r="B9" s="3">
        <v>1.1556E-2</v>
      </c>
      <c r="C9" s="3">
        <v>5.0260000000000001E-3</v>
      </c>
    </row>
    <row r="10" spans="1:3">
      <c r="A10" s="194" t="s">
        <v>616</v>
      </c>
      <c r="B10" s="3">
        <v>1.0697999999999999E-2</v>
      </c>
      <c r="C10" s="3">
        <v>5.0260000000000001E-3</v>
      </c>
    </row>
    <row r="11" spans="1:3">
      <c r="A11" s="194" t="s">
        <v>617</v>
      </c>
      <c r="B11" s="3">
        <v>0.82493214999999998</v>
      </c>
      <c r="C11" s="3">
        <v>7.571706484013363E-2</v>
      </c>
    </row>
    <row r="12" spans="1:3">
      <c r="A12" s="194" t="s">
        <v>618</v>
      </c>
      <c r="B12" s="3">
        <v>3.7477499999999997E-2</v>
      </c>
      <c r="C12" s="3">
        <v>1.5617867476067285E-2</v>
      </c>
    </row>
  </sheetData>
  <mergeCells count="2">
    <mergeCell ref="B3:C3"/>
    <mergeCell ref="A3:A4"/>
  </mergeCells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0"/>
  <sheetViews>
    <sheetView workbookViewId="0"/>
  </sheetViews>
  <sheetFormatPr baseColWidth="10" defaultRowHeight="13" x14ac:dyDescent="0"/>
  <cols>
    <col min="1" max="1" width="12.7109375" customWidth="1"/>
    <col min="2" max="2" width="13.140625" customWidth="1"/>
    <col min="6" max="6" width="21.42578125" customWidth="1"/>
    <col min="7" max="7" width="15.7109375" customWidth="1"/>
    <col min="9" max="9" width="19.5703125" customWidth="1"/>
    <col min="10" max="10" width="12" customWidth="1"/>
    <col min="11" max="11" width="12.85546875" customWidth="1"/>
    <col min="15" max="15" width="20.42578125" customWidth="1"/>
    <col min="16" max="16" width="18.7109375" customWidth="1"/>
    <col min="18" max="18" width="19.5703125" customWidth="1"/>
    <col min="19" max="19" width="19.85546875" customWidth="1"/>
    <col min="20" max="20" width="12.28515625" bestFit="1" customWidth="1"/>
  </cols>
  <sheetData>
    <row r="1" spans="1:18">
      <c r="A1" s="89" t="s">
        <v>444</v>
      </c>
    </row>
    <row r="3" spans="1:18" ht="20">
      <c r="A3" s="38" t="s">
        <v>390</v>
      </c>
      <c r="B3" s="39"/>
      <c r="C3" s="38"/>
      <c r="D3" s="39"/>
      <c r="E3" s="39"/>
      <c r="F3" s="39"/>
      <c r="G3" s="39"/>
      <c r="H3" s="39"/>
      <c r="I3" s="63"/>
      <c r="J3" s="47" t="s">
        <v>354</v>
      </c>
      <c r="K3" s="48"/>
      <c r="L3" s="48"/>
      <c r="M3" s="48"/>
      <c r="N3" s="48"/>
      <c r="O3" s="48"/>
      <c r="P3" s="48"/>
      <c r="Q3" s="48"/>
    </row>
    <row r="4" spans="1:18" s="89" customFormat="1">
      <c r="A4" s="90" t="s">
        <v>622</v>
      </c>
      <c r="B4" s="90" t="s">
        <v>623</v>
      </c>
      <c r="C4" s="90" t="s">
        <v>624</v>
      </c>
      <c r="D4" s="90" t="s">
        <v>114</v>
      </c>
      <c r="E4" s="90" t="s">
        <v>239</v>
      </c>
      <c r="F4" s="91" t="s">
        <v>237</v>
      </c>
      <c r="G4" s="91" t="s">
        <v>238</v>
      </c>
      <c r="H4" s="90" t="s">
        <v>300</v>
      </c>
      <c r="I4" s="92"/>
      <c r="J4" s="93" t="s">
        <v>622</v>
      </c>
      <c r="K4" s="93" t="s">
        <v>623</v>
      </c>
      <c r="L4" s="93" t="s">
        <v>624</v>
      </c>
      <c r="M4" s="93" t="s">
        <v>114</v>
      </c>
      <c r="N4" s="93" t="s">
        <v>301</v>
      </c>
      <c r="O4" s="94" t="s">
        <v>303</v>
      </c>
      <c r="P4" s="94" t="s">
        <v>307</v>
      </c>
      <c r="Q4" s="93" t="s">
        <v>302</v>
      </c>
    </row>
    <row r="5" spans="1:18">
      <c r="A5" s="43" t="s">
        <v>515</v>
      </c>
      <c r="B5" s="43" t="s">
        <v>351</v>
      </c>
      <c r="C5" s="43">
        <v>1</v>
      </c>
      <c r="D5" s="43">
        <f>AVERAGE(C5:C7)</f>
        <v>0.88215379064879673</v>
      </c>
      <c r="E5" s="43">
        <f>STDEV(C5:C7)</f>
        <v>0.1215257789979253</v>
      </c>
      <c r="F5" s="43">
        <f>D5/D5</f>
        <v>1</v>
      </c>
      <c r="G5" s="43">
        <f>E5/D5</f>
        <v>0.13776030924103025</v>
      </c>
      <c r="H5" s="43"/>
      <c r="I5" s="63"/>
      <c r="J5" s="52" t="s">
        <v>515</v>
      </c>
      <c r="K5" s="52" t="s">
        <v>376</v>
      </c>
      <c r="L5" s="52">
        <v>1</v>
      </c>
      <c r="M5" s="52">
        <f>AVERAGE(L5:L7)</f>
        <v>1.099283862066551</v>
      </c>
      <c r="N5" s="52">
        <f>STDEV(L5:L7)</f>
        <v>0.12414305614576382</v>
      </c>
      <c r="O5" s="52">
        <f>M5/M5</f>
        <v>1</v>
      </c>
      <c r="P5" s="52">
        <f>N5/M5</f>
        <v>0.11293084564380529</v>
      </c>
      <c r="Q5" s="52"/>
    </row>
    <row r="6" spans="1:18">
      <c r="A6" s="43" t="s">
        <v>601</v>
      </c>
      <c r="B6" s="43" t="s">
        <v>351</v>
      </c>
      <c r="C6" s="43">
        <v>0.75725555302738579</v>
      </c>
      <c r="D6" s="43"/>
      <c r="E6" s="43"/>
      <c r="F6" s="43"/>
      <c r="G6" s="43"/>
      <c r="H6" s="43"/>
      <c r="I6" s="63"/>
      <c r="J6" s="52" t="s">
        <v>601</v>
      </c>
      <c r="K6" s="52" t="s">
        <v>376</v>
      </c>
      <c r="L6" s="52">
        <v>1.2384720629220409</v>
      </c>
      <c r="M6" s="52"/>
      <c r="N6" s="52"/>
      <c r="O6" s="52"/>
      <c r="P6" s="52"/>
      <c r="Q6" s="52"/>
    </row>
    <row r="7" spans="1:18">
      <c r="A7" s="43" t="s">
        <v>602</v>
      </c>
      <c r="B7" s="43" t="s">
        <v>351</v>
      </c>
      <c r="C7" s="43">
        <v>0.88920581891900408</v>
      </c>
      <c r="D7" s="43"/>
      <c r="E7" s="43"/>
      <c r="F7" s="43"/>
      <c r="G7" s="43"/>
      <c r="H7" s="43"/>
      <c r="I7" s="63"/>
      <c r="J7" s="52" t="s">
        <v>602</v>
      </c>
      <c r="K7" s="52" t="s">
        <v>376</v>
      </c>
      <c r="L7" s="52">
        <v>1.0593795232776122</v>
      </c>
      <c r="M7" s="52"/>
      <c r="N7" s="52"/>
      <c r="O7" s="52"/>
      <c r="P7" s="52"/>
      <c r="Q7" s="52"/>
    </row>
    <row r="8" spans="1:18">
      <c r="A8" s="43" t="s">
        <v>603</v>
      </c>
      <c r="B8" s="43" t="s">
        <v>351</v>
      </c>
      <c r="C8" s="43">
        <v>1.0648784066539889</v>
      </c>
      <c r="D8" s="43">
        <f>AVERAGE(C8:C10)</f>
        <v>1.1168952363463471</v>
      </c>
      <c r="E8" s="43">
        <f>STDEV(C8:C10)</f>
        <v>4.6696088488848334E-2</v>
      </c>
      <c r="F8" s="43">
        <f>D8/D5</f>
        <v>1.2661003650224134</v>
      </c>
      <c r="G8" s="43">
        <f>E8/D5</f>
        <v>5.2934181073466577E-2</v>
      </c>
      <c r="H8" s="43">
        <f>TTEST(C8:C10,C5:C7,2,2)</f>
        <v>3.5422362656808579E-2</v>
      </c>
      <c r="I8" s="63" t="s">
        <v>56</v>
      </c>
      <c r="J8" s="52" t="s">
        <v>603</v>
      </c>
      <c r="K8" s="52" t="s">
        <v>376</v>
      </c>
      <c r="L8" s="52">
        <v>1.3707718588800892</v>
      </c>
      <c r="M8" s="52">
        <f>AVERAGE(L8:L10)</f>
        <v>1.6072157831952778</v>
      </c>
      <c r="N8" s="52">
        <f>STDEV(L8:L10)</f>
        <v>0.36537986197244621</v>
      </c>
      <c r="O8" s="52">
        <f>M8/M5</f>
        <v>1.462057107045911</v>
      </c>
      <c r="P8" s="52">
        <f>N8/M5</f>
        <v>0.33237990166212955</v>
      </c>
      <c r="Q8" s="52">
        <f>TTEST(L8:L10,L5:L7,2,2)</f>
        <v>8.4804436313276776E-2</v>
      </c>
    </row>
    <row r="9" spans="1:18">
      <c r="A9" s="43" t="s">
        <v>604</v>
      </c>
      <c r="B9" s="43" t="s">
        <v>351</v>
      </c>
      <c r="C9" s="43">
        <v>1.1552004699569673</v>
      </c>
      <c r="D9" s="43"/>
      <c r="E9" s="43"/>
      <c r="F9" s="43"/>
      <c r="G9" s="43"/>
      <c r="H9" s="43"/>
      <c r="I9" s="63"/>
      <c r="J9" s="52" t="s">
        <v>604</v>
      </c>
      <c r="K9" s="52" t="s">
        <v>376</v>
      </c>
      <c r="L9" s="52">
        <v>2.0280482979213987</v>
      </c>
      <c r="M9" s="52"/>
      <c r="N9" s="52"/>
      <c r="O9" s="52"/>
      <c r="P9" s="52"/>
      <c r="Q9" s="52"/>
    </row>
    <row r="10" spans="1:18">
      <c r="A10" s="43" t="s">
        <v>605</v>
      </c>
      <c r="B10" s="43" t="s">
        <v>351</v>
      </c>
      <c r="C10" s="43">
        <v>1.1306068324280847</v>
      </c>
      <c r="D10" s="43"/>
      <c r="E10" s="43"/>
      <c r="F10" s="43"/>
      <c r="G10" s="43"/>
      <c r="H10" s="43"/>
      <c r="I10" s="63"/>
      <c r="J10" s="52" t="s">
        <v>605</v>
      </c>
      <c r="K10" s="52" t="s">
        <v>376</v>
      </c>
      <c r="L10" s="52">
        <v>1.4228271927843454</v>
      </c>
      <c r="M10" s="52"/>
      <c r="N10" s="52"/>
      <c r="O10" s="52"/>
      <c r="P10" s="52"/>
      <c r="Q10" s="52"/>
    </row>
    <row r="11" spans="1:18">
      <c r="A11" s="43" t="s">
        <v>606</v>
      </c>
      <c r="B11" s="43" t="s">
        <v>351</v>
      </c>
      <c r="C11" s="43">
        <v>1.2149919300951557</v>
      </c>
      <c r="D11" s="43">
        <f>AVERAGE(C11:C13)</f>
        <v>1.3313402037753308</v>
      </c>
      <c r="E11" s="43">
        <f>STDEV(C11:C13)</f>
        <v>0.21318991531087939</v>
      </c>
      <c r="F11" s="43">
        <f>D11/D5</f>
        <v>1.5091928617074484</v>
      </c>
      <c r="G11" s="43">
        <f>E11/D5</f>
        <v>0.2416697831724838</v>
      </c>
      <c r="H11" s="43">
        <f>TTEST(C11:C13,C5:C7,2,2)</f>
        <v>3.3842845029064816E-2</v>
      </c>
      <c r="I11" s="68" t="s">
        <v>56</v>
      </c>
      <c r="J11" s="52" t="s">
        <v>606</v>
      </c>
      <c r="K11" s="52" t="s">
        <v>376</v>
      </c>
      <c r="L11" s="52">
        <v>1.9099875475455987</v>
      </c>
      <c r="M11" s="52">
        <f>AVERAGE(L11:L13)</f>
        <v>1.6451587838446642</v>
      </c>
      <c r="N11" s="52">
        <f>STDEV(L11:L13)</f>
        <v>0.28476077048541715</v>
      </c>
      <c r="O11" s="52">
        <f>M11/M5</f>
        <v>1.496573215176578</v>
      </c>
      <c r="P11" s="52">
        <f>N11/M5</f>
        <v>0.2590420730366163</v>
      </c>
      <c r="Q11" s="52">
        <f>TTEST(L11:L13,L5:L7,2,2)</f>
        <v>3.8266546779135283E-2</v>
      </c>
      <c r="R11" t="s">
        <v>56</v>
      </c>
    </row>
    <row r="12" spans="1:18">
      <c r="A12" s="43" t="s">
        <v>607</v>
      </c>
      <c r="B12" s="43" t="s">
        <v>351</v>
      </c>
      <c r="C12" s="43">
        <v>1.5773899627673926</v>
      </c>
      <c r="D12" s="43"/>
      <c r="E12" s="43"/>
      <c r="F12" s="43"/>
      <c r="G12" s="43"/>
      <c r="H12" s="43"/>
      <c r="I12" s="63"/>
      <c r="J12" s="52" t="s">
        <v>607</v>
      </c>
      <c r="K12" s="52" t="s">
        <v>376</v>
      </c>
      <c r="L12" s="52">
        <v>1.6815282603602288</v>
      </c>
      <c r="M12" s="52"/>
      <c r="N12" s="52"/>
      <c r="O12" s="52"/>
      <c r="P12" s="52"/>
      <c r="Q12" s="52"/>
    </row>
    <row r="13" spans="1:18">
      <c r="A13" s="43" t="s">
        <v>608</v>
      </c>
      <c r="B13" s="43" t="s">
        <v>351</v>
      </c>
      <c r="C13" s="43">
        <v>1.2016387184634445</v>
      </c>
      <c r="D13" s="43"/>
      <c r="E13" s="43"/>
      <c r="F13" s="43"/>
      <c r="G13" s="43"/>
      <c r="H13" s="43"/>
      <c r="I13" s="63"/>
      <c r="J13" s="52" t="s">
        <v>608</v>
      </c>
      <c r="K13" s="52" t="s">
        <v>376</v>
      </c>
      <c r="L13" s="52">
        <v>1.3439605436281643</v>
      </c>
      <c r="M13" s="52"/>
      <c r="N13" s="52"/>
      <c r="O13" s="52"/>
      <c r="P13" s="52"/>
      <c r="Q13" s="52"/>
    </row>
    <row r="14" spans="1:18">
      <c r="A14" s="43" t="s">
        <v>609</v>
      </c>
      <c r="B14" s="43" t="s">
        <v>351</v>
      </c>
      <c r="C14" s="43">
        <v>0.9879184331625801</v>
      </c>
      <c r="D14" s="43">
        <f>AVERAGE(C14:C16)</f>
        <v>1.4546504482114917</v>
      </c>
      <c r="E14" s="43">
        <f>STDEV(C14:C16)</f>
        <v>0.49076111245777448</v>
      </c>
      <c r="F14" s="43">
        <f>D14/D5</f>
        <v>1.6489760216771743</v>
      </c>
      <c r="G14" s="43">
        <f>E14/D5</f>
        <v>0.55632149139985543</v>
      </c>
      <c r="H14" s="43">
        <f>TTEST(C14:C16,C5:C7,2,2)</f>
        <v>0.12137585573870904</v>
      </c>
      <c r="I14" s="63"/>
      <c r="J14" s="52" t="s">
        <v>609</v>
      </c>
      <c r="K14" s="52" t="s">
        <v>376</v>
      </c>
      <c r="L14" s="52">
        <v>1.7864709159051684</v>
      </c>
      <c r="M14" s="52">
        <f>AVERAGE(L14:L16)</f>
        <v>1.8990632634944256</v>
      </c>
      <c r="N14" s="52">
        <f>STDEV(L14:L16)</f>
        <v>0.40320500944391352</v>
      </c>
      <c r="O14" s="52">
        <f>M14/M5</f>
        <v>1.7275458405478308</v>
      </c>
      <c r="P14" s="52">
        <f>N14/M5</f>
        <v>0.36678880074335463</v>
      </c>
      <c r="Q14" s="52">
        <f>TTEST(L14:L16,L5:L7,2,2)</f>
        <v>3.040029737587641E-2</v>
      </c>
      <c r="R14" s="13" t="s">
        <v>56</v>
      </c>
    </row>
    <row r="15" spans="1:18">
      <c r="A15" s="43" t="s">
        <v>610</v>
      </c>
      <c r="B15" s="43" t="s">
        <v>351</v>
      </c>
      <c r="C15" s="43">
        <v>1.9663460968040136</v>
      </c>
      <c r="D15" s="43"/>
      <c r="E15" s="43"/>
      <c r="F15" s="43"/>
      <c r="G15" s="43"/>
      <c r="H15" s="43"/>
      <c r="I15" s="63"/>
      <c r="J15" s="52" t="s">
        <v>610</v>
      </c>
      <c r="K15" s="52" t="s">
        <v>376</v>
      </c>
      <c r="L15" s="52">
        <v>1.5641222942556769</v>
      </c>
      <c r="M15" s="52"/>
      <c r="N15" s="52"/>
      <c r="O15" s="52"/>
      <c r="P15" s="52"/>
      <c r="Q15" s="52"/>
    </row>
    <row r="16" spans="1:18">
      <c r="A16" s="43" t="s">
        <v>611</v>
      </c>
      <c r="B16" s="43" t="s">
        <v>351</v>
      </c>
      <c r="C16" s="43">
        <v>1.4096868146678814</v>
      </c>
      <c r="D16" s="43"/>
      <c r="E16" s="43"/>
      <c r="F16" s="43"/>
      <c r="G16" s="43"/>
      <c r="H16" s="43"/>
      <c r="I16" s="63"/>
      <c r="J16" s="52" t="s">
        <v>611</v>
      </c>
      <c r="K16" s="52" t="s">
        <v>376</v>
      </c>
      <c r="L16" s="52">
        <v>2.3465965803224322</v>
      </c>
      <c r="M16" s="52"/>
      <c r="N16" s="52"/>
      <c r="O16" s="52"/>
      <c r="P16" s="52"/>
      <c r="Q16" s="52"/>
    </row>
    <row r="17" spans="1:22">
      <c r="A17" s="43" t="s">
        <v>37</v>
      </c>
      <c r="B17" s="43" t="s">
        <v>351</v>
      </c>
      <c r="C17" s="43">
        <v>1.6493233157670641</v>
      </c>
      <c r="D17" s="43">
        <f>AVERAGE(C17:C19)</f>
        <v>1.6924315955726519</v>
      </c>
      <c r="E17" s="43">
        <f>STDEV(C17:C19)</f>
        <v>0.28897541517585201</v>
      </c>
      <c r="F17" s="43">
        <f>D17/D5</f>
        <v>1.9185221596428452</v>
      </c>
      <c r="G17" s="43">
        <f>E17/D5</f>
        <v>0.32757940649251144</v>
      </c>
      <c r="H17" s="43">
        <f>TTEST(C17:C19,C5:C7,2,2)</f>
        <v>1.1016502745626043E-2</v>
      </c>
      <c r="I17" s="63" t="s">
        <v>663</v>
      </c>
      <c r="J17" s="52" t="s">
        <v>37</v>
      </c>
      <c r="K17" s="52" t="s">
        <v>376</v>
      </c>
      <c r="L17" s="52">
        <v>1.4440635176219934</v>
      </c>
      <c r="M17" s="52">
        <f>AVERAGE(L17,L19)</f>
        <v>1.7986454115043609</v>
      </c>
      <c r="N17" s="52">
        <f>STDEV(L17,L19)</f>
        <v>0.50145452330038387</v>
      </c>
      <c r="O17" s="52">
        <f>M17/M5</f>
        <v>1.6361974132168877</v>
      </c>
      <c r="P17" s="52">
        <f>N17/M5</f>
        <v>0.45616472742326641</v>
      </c>
      <c r="Q17" s="52">
        <f>TTEST(L17:L19,L5:L7,2,2)</f>
        <v>0.16014374197418066</v>
      </c>
    </row>
    <row r="18" spans="1:22">
      <c r="A18" s="43" t="s">
        <v>38</v>
      </c>
      <c r="B18" s="43" t="s">
        <v>351</v>
      </c>
      <c r="C18" s="43">
        <v>1.4274319922871772</v>
      </c>
      <c r="D18" s="43"/>
      <c r="E18" s="43"/>
      <c r="F18" s="43"/>
      <c r="G18" s="43"/>
      <c r="H18" s="43"/>
      <c r="I18" s="63"/>
      <c r="J18" s="52" t="s">
        <v>38</v>
      </c>
      <c r="K18" s="52" t="s">
        <v>376</v>
      </c>
      <c r="L18" s="52">
        <v>4.5210404189337119</v>
      </c>
      <c r="M18" s="52"/>
      <c r="N18" s="52"/>
      <c r="O18" s="52"/>
      <c r="P18" s="52"/>
      <c r="Q18" s="52"/>
    </row>
    <row r="19" spans="1:22">
      <c r="A19" s="43" t="s">
        <v>39</v>
      </c>
      <c r="B19" s="43" t="s">
        <v>351</v>
      </c>
      <c r="C19" s="43">
        <v>2.0005394786637147</v>
      </c>
      <c r="D19" s="43"/>
      <c r="E19" s="43"/>
      <c r="F19" s="43"/>
      <c r="G19" s="43"/>
      <c r="H19" s="43"/>
      <c r="I19" s="63"/>
      <c r="J19" s="52" t="s">
        <v>39</v>
      </c>
      <c r="K19" s="52" t="s">
        <v>376</v>
      </c>
      <c r="L19" s="52">
        <v>2.1532273053867286</v>
      </c>
      <c r="M19" s="52"/>
      <c r="N19" s="52"/>
      <c r="O19" s="52"/>
      <c r="P19" s="52"/>
      <c r="Q19" s="52"/>
    </row>
    <row r="20" spans="1:22">
      <c r="A20" s="43" t="s">
        <v>40</v>
      </c>
      <c r="B20" s="43" t="s">
        <v>351</v>
      </c>
      <c r="C20" s="43">
        <v>1.4781954635570183</v>
      </c>
      <c r="D20" s="43">
        <f>AVERAGE(C20:C22)</f>
        <v>1.5140974630982338</v>
      </c>
      <c r="E20" s="43">
        <f>STDEV(C20:C22)</f>
        <v>0.12970958124027085</v>
      </c>
      <c r="F20" s="43">
        <f>D20/D5</f>
        <v>1.716364515063368</v>
      </c>
      <c r="G20" s="43">
        <f>E20/D5</f>
        <v>0.14703737898680169</v>
      </c>
      <c r="H20" s="43">
        <f>TTEST(C20:C22,C5:C7,2,2)</f>
        <v>3.5289193523548915E-3</v>
      </c>
      <c r="I20" s="63" t="s">
        <v>52</v>
      </c>
      <c r="J20" s="52" t="s">
        <v>40</v>
      </c>
      <c r="K20" s="52" t="s">
        <v>376</v>
      </c>
      <c r="L20" s="52">
        <v>1.9407053769188907</v>
      </c>
      <c r="M20" s="52">
        <f>AVERAGE(L20:L21)</f>
        <v>2.0874683737964768</v>
      </c>
      <c r="N20" s="52">
        <f>STDEV(L20:L21)</f>
        <v>0.20755422063880213</v>
      </c>
      <c r="O20" s="52">
        <f>M20/M5</f>
        <v>1.8989347936685173</v>
      </c>
      <c r="P20" s="52">
        <f>N20/M5</f>
        <v>0.18880857602022791</v>
      </c>
      <c r="Q20" s="52">
        <f>TTEST(L20:L21,L5:L7,2,2)</f>
        <v>6.2453498562242459E-3</v>
      </c>
      <c r="R20" t="s">
        <v>229</v>
      </c>
    </row>
    <row r="21" spans="1:22">
      <c r="A21" s="43" t="s">
        <v>41</v>
      </c>
      <c r="B21" s="43" t="s">
        <v>351</v>
      </c>
      <c r="C21" s="43">
        <v>1.406120466429474</v>
      </c>
      <c r="D21" s="43"/>
      <c r="E21" s="43"/>
      <c r="F21" s="43"/>
      <c r="G21" s="43"/>
      <c r="H21" s="43"/>
      <c r="I21" s="63"/>
      <c r="J21" s="52" t="s">
        <v>41</v>
      </c>
      <c r="K21" s="52" t="s">
        <v>376</v>
      </c>
      <c r="L21" s="52">
        <v>2.2342313706740624</v>
      </c>
      <c r="M21" s="52"/>
      <c r="N21" s="52"/>
      <c r="O21" s="52"/>
      <c r="P21" s="52"/>
      <c r="Q21" s="52"/>
    </row>
    <row r="22" spans="1:22">
      <c r="A22" s="43" t="s">
        <v>42</v>
      </c>
      <c r="B22" s="43" t="s">
        <v>351</v>
      </c>
      <c r="C22" s="43">
        <v>1.6579764593082089</v>
      </c>
      <c r="D22" s="43"/>
      <c r="E22" s="43"/>
      <c r="F22" s="43"/>
      <c r="G22" s="43"/>
      <c r="H22" s="43"/>
      <c r="I22" s="63"/>
      <c r="J22" s="52" t="s">
        <v>42</v>
      </c>
      <c r="K22" s="52" t="s">
        <v>376</v>
      </c>
      <c r="L22" s="52">
        <v>1.1324440365150287E-3</v>
      </c>
      <c r="M22" s="52"/>
      <c r="N22" s="52"/>
      <c r="O22" s="52"/>
      <c r="P22" s="52"/>
      <c r="Q22" s="52"/>
    </row>
    <row r="23" spans="1:22">
      <c r="A23" s="43" t="s">
        <v>184</v>
      </c>
      <c r="B23" s="43" t="s">
        <v>351</v>
      </c>
      <c r="C23" s="43">
        <v>1.6646776549979776</v>
      </c>
      <c r="D23" s="43">
        <f>AVERAGE(C23:C25)</f>
        <v>1.7392364794274637</v>
      </c>
      <c r="E23" s="43">
        <f>STDEV(C23:C25)</f>
        <v>0.12351122757768163</v>
      </c>
      <c r="F23" s="43">
        <f>D23/D5</f>
        <v>1.9715796699669672</v>
      </c>
      <c r="G23" s="43">
        <f>E23/D5</f>
        <v>0.14001099228609895</v>
      </c>
      <c r="H23" s="43">
        <f>TTEST(C23:C25,C5:C7,2,2)</f>
        <v>1.0192755915272537E-3</v>
      </c>
      <c r="I23" s="63" t="s">
        <v>52</v>
      </c>
      <c r="J23" s="52" t="s">
        <v>184</v>
      </c>
      <c r="K23" s="52" t="s">
        <v>376</v>
      </c>
      <c r="L23" s="52">
        <v>1.7474857431418895</v>
      </c>
      <c r="M23" s="52">
        <f>AVERAGE(L23,L25)</f>
        <v>1.445350137718254</v>
      </c>
      <c r="N23" s="52">
        <f>STDEV(L23,L25)</f>
        <v>0.42728427086591203</v>
      </c>
      <c r="O23" s="52">
        <f>M23/M5</f>
        <v>1.3148106577323264</v>
      </c>
      <c r="P23" s="52">
        <f>N23/M5</f>
        <v>0.38869329898344679</v>
      </c>
      <c r="Q23" s="52">
        <f>TTEST(L23:L25,L5:L7,2,2)</f>
        <v>0.24973703868834615</v>
      </c>
    </row>
    <row r="24" spans="1:22">
      <c r="A24" s="43" t="s">
        <v>504</v>
      </c>
      <c r="B24" s="43" t="s">
        <v>351</v>
      </c>
      <c r="C24" s="43">
        <v>1.8818048255931006</v>
      </c>
      <c r="D24" s="43"/>
      <c r="E24" s="43"/>
      <c r="F24" s="43"/>
      <c r="G24" s="43"/>
      <c r="H24" s="43"/>
      <c r="I24" s="63"/>
      <c r="J24" s="52" t="s">
        <v>504</v>
      </c>
      <c r="K24" s="52" t="s">
        <v>376</v>
      </c>
      <c r="L24" s="52">
        <v>4.2304818380936018</v>
      </c>
      <c r="M24" s="52"/>
      <c r="N24" s="52"/>
      <c r="O24" s="52"/>
      <c r="P24" s="52"/>
      <c r="Q24" s="52"/>
    </row>
    <row r="25" spans="1:22">
      <c r="A25" s="43" t="s">
        <v>505</v>
      </c>
      <c r="B25" s="43" t="s">
        <v>351</v>
      </c>
      <c r="C25" s="43">
        <v>1.6712269576913132</v>
      </c>
      <c r="D25" s="43"/>
      <c r="E25" s="43"/>
      <c r="F25" s="43"/>
      <c r="G25" s="43"/>
      <c r="H25" s="43"/>
      <c r="I25" s="68"/>
      <c r="J25" s="52" t="s">
        <v>505</v>
      </c>
      <c r="K25" s="52" t="s">
        <v>376</v>
      </c>
      <c r="L25" s="52">
        <v>1.1432145322946186</v>
      </c>
      <c r="M25" s="52"/>
      <c r="N25" s="52"/>
      <c r="O25" s="52"/>
      <c r="P25" s="52"/>
      <c r="Q25" s="52"/>
    </row>
    <row r="26" spans="1:22">
      <c r="A26" s="43" t="s">
        <v>506</v>
      </c>
      <c r="B26" s="43" t="s">
        <v>351</v>
      </c>
      <c r="C26" s="43">
        <v>1.6397698587160838</v>
      </c>
      <c r="D26" s="43">
        <f>AVERAGE(C26:C28)</f>
        <v>1.7596020267846324</v>
      </c>
      <c r="E26" s="43">
        <f>STDEV(C26:C28)</f>
        <v>0.16370963200321414</v>
      </c>
      <c r="F26" s="43">
        <f>D26/D5</f>
        <v>1.9946658342764698</v>
      </c>
      <c r="G26" s="43">
        <f>E26/D5</f>
        <v>0.18557946895269906</v>
      </c>
      <c r="H26" s="43">
        <f>TTEST(C26:C28,C5:C7,2,2)</f>
        <v>1.7305284071150112E-3</v>
      </c>
      <c r="I26" s="63" t="s">
        <v>52</v>
      </c>
      <c r="J26" s="52" t="s">
        <v>506</v>
      </c>
      <c r="K26" s="52" t="s">
        <v>376</v>
      </c>
      <c r="L26" s="52">
        <v>1.8441347889034532</v>
      </c>
      <c r="M26" s="52">
        <f>AVERAGE(L26:L28)</f>
        <v>2.176667952490662</v>
      </c>
      <c r="N26" s="52">
        <f>STDEV(L26:L28)</f>
        <v>0.52668306491788386</v>
      </c>
      <c r="O26" s="52">
        <f>M26/M5</f>
        <v>1.9800781468753026</v>
      </c>
      <c r="P26" s="52">
        <f>N26/M5</f>
        <v>0.47911470648515558</v>
      </c>
      <c r="Q26" s="52">
        <f>TTEST(L26:L28,L5:L7,2,2)</f>
        <v>2.6088192216020167E-2</v>
      </c>
      <c r="R26" t="s">
        <v>48</v>
      </c>
    </row>
    <row r="27" spans="1:22">
      <c r="A27" s="43" t="s">
        <v>516</v>
      </c>
      <c r="B27" s="43" t="s">
        <v>351</v>
      </c>
      <c r="C27" s="43">
        <v>1.9461318234752423</v>
      </c>
      <c r="D27" s="43"/>
      <c r="E27" s="43"/>
      <c r="F27" s="43"/>
      <c r="G27" s="43"/>
      <c r="H27" s="43"/>
      <c r="I27" s="63"/>
      <c r="J27" s="52" t="s">
        <v>516</v>
      </c>
      <c r="K27" s="52" t="s">
        <v>376</v>
      </c>
      <c r="L27" s="52">
        <v>2.7839122232973375</v>
      </c>
      <c r="M27" s="52"/>
      <c r="N27" s="52"/>
      <c r="O27" s="52"/>
      <c r="P27" s="52"/>
      <c r="Q27" s="52"/>
    </row>
    <row r="28" spans="1:22">
      <c r="A28" s="43" t="s">
        <v>517</v>
      </c>
      <c r="B28" s="43" t="s">
        <v>351</v>
      </c>
      <c r="C28" s="43">
        <v>1.6929043981625707</v>
      </c>
      <c r="D28" s="43"/>
      <c r="E28" s="43"/>
      <c r="F28" s="43"/>
      <c r="G28" s="43"/>
      <c r="H28" s="43"/>
      <c r="I28" s="63"/>
      <c r="J28" s="52" t="s">
        <v>517</v>
      </c>
      <c r="K28" s="52" t="s">
        <v>376</v>
      </c>
      <c r="L28" s="52">
        <v>1.9019568452711952</v>
      </c>
      <c r="M28" s="52"/>
      <c r="N28" s="52"/>
      <c r="O28" s="52"/>
      <c r="P28" s="52"/>
      <c r="Q28" s="52"/>
      <c r="R28" s="13"/>
      <c r="V28" s="13"/>
    </row>
    <row r="29" spans="1:22">
      <c r="J29" s="52" t="s">
        <v>515</v>
      </c>
      <c r="K29" s="52" t="s">
        <v>569</v>
      </c>
      <c r="L29" s="52">
        <v>1</v>
      </c>
      <c r="M29" s="52">
        <f>AVERAGE(L29:L31)</f>
        <v>1.283879613394957</v>
      </c>
      <c r="N29" s="52">
        <f>STDEV(L29:L31)</f>
        <v>0.2695651136525607</v>
      </c>
      <c r="O29" s="52">
        <f>M29/M29</f>
        <v>1</v>
      </c>
      <c r="P29" s="52">
        <f>N29/M29</f>
        <v>0.20996136307496222</v>
      </c>
      <c r="Q29" s="52"/>
    </row>
    <row r="30" spans="1:22">
      <c r="J30" s="52" t="s">
        <v>601</v>
      </c>
      <c r="K30" s="52" t="s">
        <v>569</v>
      </c>
      <c r="L30" s="52">
        <v>1.5363844431447782</v>
      </c>
      <c r="M30" s="52"/>
      <c r="N30" s="52"/>
      <c r="O30" s="52"/>
      <c r="P30" s="52"/>
      <c r="Q30" s="52"/>
    </row>
    <row r="31" spans="1:22">
      <c r="J31" s="52" t="s">
        <v>602</v>
      </c>
      <c r="K31" s="52" t="s">
        <v>569</v>
      </c>
      <c r="L31" s="52">
        <v>1.3152543970400934</v>
      </c>
      <c r="M31" s="52"/>
      <c r="N31" s="52"/>
      <c r="O31" s="52"/>
      <c r="P31" s="52"/>
      <c r="Q31" s="52"/>
    </row>
    <row r="32" spans="1:22">
      <c r="J32" s="52" t="s">
        <v>603</v>
      </c>
      <c r="K32" s="52" t="s">
        <v>569</v>
      </c>
      <c r="L32" s="52">
        <v>1.781374251729311</v>
      </c>
      <c r="M32" s="52">
        <f>AVERAGE(L32:L34)</f>
        <v>1.4555113454571666</v>
      </c>
      <c r="N32" s="52">
        <f>STDEV(L32:L34)</f>
        <v>0.30853626344500323</v>
      </c>
      <c r="O32" s="52">
        <f>M32/M29</f>
        <v>1.1336821071629641</v>
      </c>
      <c r="P32" s="52">
        <f>N32/M29</f>
        <v>0.24031557182307942</v>
      </c>
      <c r="Q32" s="52">
        <f>TTEST(L32:L34,L29:L31,2,2)</f>
        <v>0.50827315398185191</v>
      </c>
    </row>
    <row r="33" spans="10:22">
      <c r="J33" s="52" t="s">
        <v>604</v>
      </c>
      <c r="K33" s="52" t="s">
        <v>569</v>
      </c>
      <c r="L33" s="52">
        <v>1.4172981772576203</v>
      </c>
      <c r="M33" s="52"/>
      <c r="N33" s="52"/>
      <c r="O33" s="52"/>
      <c r="P33" s="52"/>
      <c r="Q33" s="52"/>
    </row>
    <row r="34" spans="10:22">
      <c r="J34" s="52" t="s">
        <v>605</v>
      </c>
      <c r="K34" s="52" t="s">
        <v>569</v>
      </c>
      <c r="L34" s="52">
        <v>1.1678616073845685</v>
      </c>
      <c r="M34" s="52"/>
      <c r="N34" s="52"/>
      <c r="O34" s="52"/>
      <c r="P34" s="52"/>
      <c r="Q34" s="52"/>
    </row>
    <row r="35" spans="10:22">
      <c r="J35" s="52" t="s">
        <v>606</v>
      </c>
      <c r="K35" s="52" t="s">
        <v>569</v>
      </c>
      <c r="L35" s="52">
        <v>0.75895239380790058</v>
      </c>
      <c r="M35" s="52">
        <f>AVERAGE(L35:L37)</f>
        <v>1.0294240949770925</v>
      </c>
      <c r="N35" s="52">
        <f>STDEV(L35:L37)</f>
        <v>0.26224673592089875</v>
      </c>
      <c r="O35" s="52">
        <f>M35/M29</f>
        <v>0.80180733788193037</v>
      </c>
      <c r="P35" s="52">
        <f>N35/M29</f>
        <v>0.20426115749859203</v>
      </c>
      <c r="Q35" s="52">
        <f>TTEST(L35:L37,L29:L31,2,2)</f>
        <v>0.30627649230511894</v>
      </c>
    </row>
    <row r="36" spans="10:22">
      <c r="J36" s="52" t="s">
        <v>607</v>
      </c>
      <c r="K36" s="52" t="s">
        <v>569</v>
      </c>
      <c r="L36" s="52">
        <v>1.2825885029646673</v>
      </c>
      <c r="M36" s="52"/>
      <c r="N36" s="52"/>
      <c r="O36" s="52"/>
      <c r="P36" s="52"/>
      <c r="Q36" s="52"/>
    </row>
    <row r="37" spans="10:22">
      <c r="J37" s="52" t="s">
        <v>608</v>
      </c>
      <c r="K37" s="52" t="s">
        <v>569</v>
      </c>
      <c r="L37" s="52">
        <v>1.0467313881587101</v>
      </c>
      <c r="M37" s="52"/>
      <c r="N37" s="52"/>
      <c r="O37" s="52"/>
      <c r="P37" s="52"/>
      <c r="Q37" s="52"/>
    </row>
    <row r="38" spans="10:22">
      <c r="J38" s="52" t="s">
        <v>609</v>
      </c>
      <c r="K38" s="52" t="s">
        <v>569</v>
      </c>
      <c r="L38" s="52">
        <v>0.41962688895924316</v>
      </c>
      <c r="M38" s="52">
        <f>AVERAGE(L38:L40)</f>
        <v>0.64219754164573173</v>
      </c>
      <c r="N38" s="52">
        <f>STDEV(L38:L40)</f>
        <v>0.32600397617199223</v>
      </c>
      <c r="O38" s="52">
        <f>M38/M29</f>
        <v>0.50020074697468841</v>
      </c>
      <c r="P38" s="52">
        <f>N38/M29</f>
        <v>0.25392098509138361</v>
      </c>
      <c r="Q38" s="52">
        <f>TTEST(L38:L40,L29:L31,2,2)</f>
        <v>5.8346459125069389E-2</v>
      </c>
      <c r="R38" s="13"/>
      <c r="V38" s="13"/>
    </row>
    <row r="39" spans="10:22">
      <c r="J39" s="52" t="s">
        <v>610</v>
      </c>
      <c r="K39" s="52" t="s">
        <v>569</v>
      </c>
      <c r="L39" s="52">
        <v>0.49056592121303727</v>
      </c>
      <c r="M39" s="52"/>
      <c r="N39" s="52"/>
      <c r="O39" s="52"/>
      <c r="P39" s="52"/>
      <c r="Q39" s="52"/>
    </row>
    <row r="40" spans="10:22">
      <c r="J40" s="52" t="s">
        <v>611</v>
      </c>
      <c r="K40" s="52" t="s">
        <v>569</v>
      </c>
      <c r="L40" s="52">
        <v>1.0163998147649147</v>
      </c>
      <c r="M40" s="52"/>
      <c r="N40" s="52"/>
      <c r="O40" s="52"/>
      <c r="P40" s="52"/>
      <c r="Q40" s="52"/>
    </row>
    <row r="41" spans="10:22">
      <c r="J41" s="52" t="s">
        <v>37</v>
      </c>
      <c r="K41" s="52" t="s">
        <v>569</v>
      </c>
      <c r="L41" s="52">
        <v>0.46763096956993688</v>
      </c>
      <c r="M41" s="52">
        <f>AVERAGE(L41:L43)</f>
        <v>0.56467784025391998</v>
      </c>
      <c r="N41" s="52">
        <f>STDEV(L41:L43)</f>
        <v>0.19683663308491109</v>
      </c>
      <c r="O41" s="52">
        <f>M41/M29</f>
        <v>0.43982148665850757</v>
      </c>
      <c r="P41" s="52">
        <f>N41/M29</f>
        <v>0.15331393304424928</v>
      </c>
      <c r="Q41" s="52">
        <f>TTEST(L41:L43,L29:L31,2,2)</f>
        <v>2.0260412037043853E-2</v>
      </c>
      <c r="R41" t="s">
        <v>397</v>
      </c>
    </row>
    <row r="42" spans="10:22">
      <c r="J42" s="52" t="s">
        <v>38</v>
      </c>
      <c r="K42" s="52" t="s">
        <v>569</v>
      </c>
      <c r="L42" s="52">
        <v>0.79119309785760594</v>
      </c>
      <c r="M42" s="52"/>
      <c r="N42" s="52"/>
      <c r="O42" s="52"/>
      <c r="P42" s="52"/>
      <c r="Q42" s="52"/>
    </row>
    <row r="43" spans="10:22">
      <c r="J43" s="52" t="s">
        <v>39</v>
      </c>
      <c r="K43" s="52" t="s">
        <v>569</v>
      </c>
      <c r="L43" s="52">
        <v>0.43520945333421696</v>
      </c>
      <c r="M43" s="52"/>
      <c r="N43" s="52"/>
      <c r="O43" s="52"/>
      <c r="P43" s="52"/>
      <c r="Q43" s="52"/>
    </row>
    <row r="44" spans="10:22">
      <c r="J44" s="52" t="s">
        <v>40</v>
      </c>
      <c r="K44" s="52" t="s">
        <v>569</v>
      </c>
      <c r="L44" s="52">
        <v>0.35571291176473557</v>
      </c>
      <c r="M44" s="52">
        <f>AVERAGE(L44:L46)</f>
        <v>0.35458543399253556</v>
      </c>
      <c r="N44" s="52">
        <f>STDEV(L44:L46)</f>
        <v>0.17218789577602417</v>
      </c>
      <c r="O44" s="52">
        <f>M44/M29</f>
        <v>0.27618277468781277</v>
      </c>
      <c r="P44" s="52">
        <f>N44/M29</f>
        <v>0.13411529708825931</v>
      </c>
      <c r="Q44" s="52">
        <f>TTEST(L44:L46,L29:L31,2,2)</f>
        <v>7.3228347640045318E-3</v>
      </c>
      <c r="R44" t="s">
        <v>57</v>
      </c>
    </row>
    <row r="45" spans="10:22">
      <c r="J45" s="52" t="s">
        <v>41</v>
      </c>
      <c r="K45" s="52" t="s">
        <v>569</v>
      </c>
      <c r="L45" s="52">
        <v>0.52620682235957517</v>
      </c>
      <c r="M45" s="52"/>
      <c r="N45" s="52"/>
      <c r="O45" s="52"/>
      <c r="P45" s="52"/>
      <c r="Q45" s="52"/>
    </row>
    <row r="46" spans="10:22">
      <c r="J46" s="52" t="s">
        <v>42</v>
      </c>
      <c r="K46" s="52" t="s">
        <v>569</v>
      </c>
      <c r="L46" s="52">
        <v>0.18183656785329583</v>
      </c>
      <c r="M46" s="52"/>
      <c r="N46" s="52"/>
      <c r="O46" s="52"/>
      <c r="P46" s="52"/>
      <c r="Q46" s="52"/>
    </row>
    <row r="47" spans="10:22">
      <c r="J47" s="52" t="s">
        <v>184</v>
      </c>
      <c r="K47" s="52" t="s">
        <v>569</v>
      </c>
      <c r="L47" s="52">
        <v>0.22523940869352418</v>
      </c>
      <c r="M47" s="52">
        <f>AVERAGE(L47:L49)</f>
        <v>0.35402090074188353</v>
      </c>
      <c r="N47" s="52">
        <f>STDEV(L47:L49)</f>
        <v>0.16490042404936917</v>
      </c>
      <c r="O47" s="52">
        <f>M47/M29</f>
        <v>0.27574306582043751</v>
      </c>
      <c r="P47" s="52">
        <f>N47/M29</f>
        <v>0.12843916386624735</v>
      </c>
      <c r="Q47" s="52">
        <f>TTEST(L47:L49,L29:L31,2,2)</f>
        <v>6.9987831303645297E-3</v>
      </c>
      <c r="R47" t="s">
        <v>58</v>
      </c>
    </row>
    <row r="48" spans="10:22">
      <c r="J48" s="52" t="s">
        <v>504</v>
      </c>
      <c r="K48" s="52" t="s">
        <v>569</v>
      </c>
      <c r="L48" s="52">
        <v>0.53987623144411068</v>
      </c>
      <c r="M48" s="52"/>
      <c r="N48" s="52"/>
      <c r="O48" s="52"/>
      <c r="P48" s="52"/>
      <c r="Q48" s="52"/>
    </row>
    <row r="49" spans="1:22">
      <c r="J49" s="52" t="s">
        <v>505</v>
      </c>
      <c r="K49" s="52" t="s">
        <v>569</v>
      </c>
      <c r="L49" s="52">
        <v>0.29694706208801569</v>
      </c>
      <c r="M49" s="52"/>
      <c r="N49" s="52"/>
      <c r="O49" s="52"/>
      <c r="P49" s="52"/>
      <c r="Q49" s="52"/>
    </row>
    <row r="50" spans="1:22">
      <c r="J50" s="52" t="s">
        <v>506</v>
      </c>
      <c r="K50" s="52" t="s">
        <v>569</v>
      </c>
      <c r="L50" s="52">
        <v>0.55271129762940863</v>
      </c>
      <c r="M50" s="52">
        <f>AVERAGE(L50:L52)</f>
        <v>0.49289595074483544</v>
      </c>
      <c r="N50" s="52">
        <f>STDEV(L50:L52)</f>
        <v>6.4138298953040421E-2</v>
      </c>
      <c r="O50" s="52">
        <f>M50/M29</f>
        <v>0.38391134620595224</v>
      </c>
      <c r="P50" s="52">
        <f>N50/M29</f>
        <v>4.9956630110700027E-2</v>
      </c>
      <c r="Q50" s="52">
        <f>TTEST(L50:L52,L29:L31,2,2)</f>
        <v>7.7927044409002071E-3</v>
      </c>
      <c r="R50" t="s">
        <v>55</v>
      </c>
    </row>
    <row r="51" spans="1:22">
      <c r="J51" s="52" t="s">
        <v>516</v>
      </c>
      <c r="K51" s="52" t="s">
        <v>569</v>
      </c>
      <c r="L51" s="52">
        <v>0.42516877703617523</v>
      </c>
      <c r="M51" s="52"/>
      <c r="N51" s="52"/>
      <c r="O51" s="52"/>
      <c r="P51" s="52"/>
      <c r="Q51" s="52"/>
    </row>
    <row r="52" spans="1:22">
      <c r="J52" s="52" t="s">
        <v>517</v>
      </c>
      <c r="K52" s="52" t="s">
        <v>569</v>
      </c>
      <c r="L52" s="52">
        <v>0.50080777756892259</v>
      </c>
      <c r="M52" s="52"/>
      <c r="N52" s="52"/>
      <c r="O52" s="52"/>
      <c r="P52" s="52"/>
      <c r="Q52" s="52"/>
      <c r="R52" s="13"/>
      <c r="V52" s="13"/>
    </row>
    <row r="53" spans="1:22">
      <c r="R53" s="7"/>
    </row>
    <row r="54" spans="1:22">
      <c r="R54" s="7"/>
    </row>
    <row r="55" spans="1:22">
      <c r="R55" s="7"/>
    </row>
    <row r="56" spans="1:22">
      <c r="R56" s="7"/>
    </row>
    <row r="57" spans="1:22" ht="20">
      <c r="A57" s="80" t="s">
        <v>68</v>
      </c>
      <c r="B57" s="81"/>
      <c r="C57" s="81"/>
      <c r="D57" s="81"/>
      <c r="E57" s="81"/>
      <c r="F57" s="81"/>
      <c r="G57" s="81"/>
      <c r="H57" s="81"/>
      <c r="J57" s="88" t="s">
        <v>297</v>
      </c>
      <c r="K57" s="87"/>
      <c r="L57" s="87"/>
      <c r="M57" s="87"/>
      <c r="N57" s="87"/>
      <c r="O57" s="87"/>
      <c r="P57" s="87"/>
      <c r="Q57" s="87"/>
    </row>
    <row r="58" spans="1:22">
      <c r="A58" s="82" t="s">
        <v>622</v>
      </c>
      <c r="B58" s="82" t="s">
        <v>623</v>
      </c>
      <c r="C58" s="82" t="s">
        <v>624</v>
      </c>
      <c r="D58" s="82" t="s">
        <v>114</v>
      </c>
      <c r="E58" s="82" t="s">
        <v>308</v>
      </c>
      <c r="F58" s="83" t="s">
        <v>237</v>
      </c>
      <c r="G58" s="83" t="s">
        <v>238</v>
      </c>
      <c r="H58" s="82" t="s">
        <v>299</v>
      </c>
      <c r="I58" s="89"/>
      <c r="J58" s="86" t="s">
        <v>622</v>
      </c>
      <c r="K58" s="86" t="s">
        <v>623</v>
      </c>
      <c r="L58" s="86" t="s">
        <v>624</v>
      </c>
      <c r="M58" s="86" t="s">
        <v>114</v>
      </c>
      <c r="N58" s="86" t="s">
        <v>308</v>
      </c>
      <c r="O58" s="85" t="s">
        <v>237</v>
      </c>
      <c r="P58" s="85" t="s">
        <v>238</v>
      </c>
      <c r="Q58" s="86" t="s">
        <v>299</v>
      </c>
      <c r="R58" s="89"/>
    </row>
    <row r="59" spans="1:22">
      <c r="A59" s="84" t="s">
        <v>515</v>
      </c>
      <c r="B59" s="84" t="s">
        <v>349</v>
      </c>
      <c r="C59" s="84">
        <v>1</v>
      </c>
      <c r="D59" s="84">
        <f>AVERAGE(C59:C61)</f>
        <v>1.1574901196850862</v>
      </c>
      <c r="E59" s="84">
        <f>STDEV(C59:C61)</f>
        <v>0.1419709368318737</v>
      </c>
      <c r="F59" s="84">
        <f>D59/D59</f>
        <v>1</v>
      </c>
      <c r="G59" s="84">
        <f>E59/D59</f>
        <v>0.12265412414103299</v>
      </c>
      <c r="H59" s="84"/>
      <c r="J59" s="87" t="s">
        <v>515</v>
      </c>
      <c r="K59" s="87" t="s">
        <v>193</v>
      </c>
      <c r="L59" s="87">
        <v>1</v>
      </c>
      <c r="M59" s="87">
        <f>AVERAGE(L59:L61)</f>
        <v>0.99721492825210589</v>
      </c>
      <c r="N59" s="87">
        <f>STDEV(L59:L61)</f>
        <v>1.6289433082374415E-2</v>
      </c>
      <c r="O59" s="87">
        <f>M59/M59</f>
        <v>1</v>
      </c>
      <c r="P59" s="87">
        <f>N59/M59</f>
        <v>1.6334927026138826E-2</v>
      </c>
      <c r="Q59" s="87"/>
    </row>
    <row r="60" spans="1:22">
      <c r="A60" s="84" t="s">
        <v>601</v>
      </c>
      <c r="B60" s="84" t="s">
        <v>349</v>
      </c>
      <c r="C60" s="84">
        <v>1.2756482935393743</v>
      </c>
      <c r="D60" s="84"/>
      <c r="E60" s="84"/>
      <c r="F60" s="84"/>
      <c r="G60" s="84"/>
      <c r="H60" s="84"/>
      <c r="J60" s="87" t="s">
        <v>601</v>
      </c>
      <c r="K60" s="87" t="s">
        <v>193</v>
      </c>
      <c r="L60" s="87">
        <v>1.011932270145059</v>
      </c>
      <c r="M60" s="87"/>
      <c r="N60" s="87"/>
      <c r="O60" s="87"/>
      <c r="P60" s="87"/>
      <c r="Q60" s="87"/>
    </row>
    <row r="61" spans="1:22">
      <c r="A61" s="84" t="s">
        <v>602</v>
      </c>
      <c r="B61" s="84" t="s">
        <v>349</v>
      </c>
      <c r="C61" s="84">
        <v>1.1968220655158839</v>
      </c>
      <c r="D61" s="84"/>
      <c r="E61" s="84"/>
      <c r="F61" s="84"/>
      <c r="G61" s="84"/>
      <c r="H61" s="84"/>
      <c r="J61" s="87" t="s">
        <v>602</v>
      </c>
      <c r="K61" s="87" t="s">
        <v>193</v>
      </c>
      <c r="L61" s="87">
        <v>0.97971251461125863</v>
      </c>
      <c r="M61" s="87"/>
      <c r="N61" s="87"/>
      <c r="O61" s="87"/>
      <c r="P61" s="87"/>
      <c r="Q61" s="87"/>
    </row>
    <row r="62" spans="1:22">
      <c r="A62" s="84" t="s">
        <v>603</v>
      </c>
      <c r="B62" s="84" t="s">
        <v>349</v>
      </c>
      <c r="C62" s="84">
        <v>1.7271564153907091</v>
      </c>
      <c r="D62" s="84">
        <f>AVERAGE(C62:C64)</f>
        <v>1.4655459041685182</v>
      </c>
      <c r="E62" s="84">
        <f>STDEV(C62:C64)</f>
        <v>0.25770348207263194</v>
      </c>
      <c r="F62" s="84">
        <f>D62/D59</f>
        <v>1.2661411784380876</v>
      </c>
      <c r="G62" s="84">
        <f>E62/D59</f>
        <v>0.22263989790491198</v>
      </c>
      <c r="H62" s="84">
        <f>TTEST(C62:C64,C59:C61,2,2)</f>
        <v>0.1439626790333616</v>
      </c>
      <c r="J62" s="87" t="s">
        <v>603</v>
      </c>
      <c r="K62" s="87" t="s">
        <v>193</v>
      </c>
      <c r="L62" s="87">
        <v>1.084803356893931</v>
      </c>
      <c r="M62" s="87">
        <f>AVERAGE(L62:L64)</f>
        <v>1.0319809769903294</v>
      </c>
      <c r="N62" s="87">
        <f>STDEV(L62:L64)</f>
        <v>6.1070209384705317E-2</v>
      </c>
      <c r="O62" s="87">
        <f>M62/M59</f>
        <v>1.0348631450986805</v>
      </c>
      <c r="P62" s="87">
        <f>N62/M59</f>
        <v>6.124076932116098E-2</v>
      </c>
      <c r="Q62" s="87">
        <f>TTEST(L62:L64,L59:L61,2,2)</f>
        <v>0.39468529137084757</v>
      </c>
      <c r="V62" s="13"/>
    </row>
    <row r="63" spans="1:22">
      <c r="A63" s="84" t="s">
        <v>604</v>
      </c>
      <c r="B63" s="84" t="s">
        <v>349</v>
      </c>
      <c r="C63" s="84">
        <v>1.4575455343963291</v>
      </c>
      <c r="D63" s="84"/>
      <c r="E63" s="84"/>
      <c r="F63" s="84"/>
      <c r="G63" s="84"/>
      <c r="H63" s="84"/>
      <c r="J63" s="87" t="s">
        <v>604</v>
      </c>
      <c r="K63" s="87" t="s">
        <v>193</v>
      </c>
      <c r="L63" s="87">
        <v>0.96511094856927149</v>
      </c>
      <c r="M63" s="87"/>
      <c r="N63" s="87"/>
      <c r="O63" s="87"/>
      <c r="P63" s="87"/>
      <c r="Q63" s="87"/>
    </row>
    <row r="64" spans="1:22">
      <c r="A64" s="84" t="s">
        <v>605</v>
      </c>
      <c r="B64" s="84" t="s">
        <v>349</v>
      </c>
      <c r="C64" s="84">
        <v>1.2119357627185166</v>
      </c>
      <c r="D64" s="84"/>
      <c r="E64" s="84"/>
      <c r="F64" s="84"/>
      <c r="G64" s="84"/>
      <c r="H64" s="84"/>
      <c r="J64" s="87" t="s">
        <v>605</v>
      </c>
      <c r="K64" s="87" t="s">
        <v>193</v>
      </c>
      <c r="L64" s="87">
        <v>1.0460286255077855</v>
      </c>
      <c r="M64" s="87"/>
      <c r="N64" s="87"/>
      <c r="O64" s="87"/>
      <c r="P64" s="87"/>
      <c r="Q64" s="87"/>
    </row>
    <row r="65" spans="1:22">
      <c r="A65" s="84" t="s">
        <v>606</v>
      </c>
      <c r="B65" s="84" t="s">
        <v>349</v>
      </c>
      <c r="C65" s="84">
        <v>1.7690667814588781</v>
      </c>
      <c r="D65" s="84">
        <f>AVERAGE(C65:C67)</f>
        <v>1.7502416420215157</v>
      </c>
      <c r="E65" s="84">
        <f>STDEV(C65:C67)</f>
        <v>0.32769796869005918</v>
      </c>
      <c r="F65" s="84">
        <f>D65/D59</f>
        <v>1.5121007188361115</v>
      </c>
      <c r="G65" s="84">
        <f>E65/D59</f>
        <v>0.28311081288470497</v>
      </c>
      <c r="H65" s="84">
        <f>TTEST(C65:C67,C59:C61,2,2)</f>
        <v>4.5249436104201117E-2</v>
      </c>
      <c r="I65" t="s">
        <v>500</v>
      </c>
      <c r="J65" s="87" t="s">
        <v>606</v>
      </c>
      <c r="K65" s="87" t="s">
        <v>193</v>
      </c>
      <c r="L65" s="87">
        <v>0.86943556477946737</v>
      </c>
      <c r="M65" s="87">
        <f>AVERAGE(L65:L67)</f>
        <v>0.90426875374869342</v>
      </c>
      <c r="N65" s="87">
        <f>STDEV(L65:L67)</f>
        <v>3.0427248897305369E-2</v>
      </c>
      <c r="O65" s="87">
        <f>M65/M59</f>
        <v>0.90679424076981452</v>
      </c>
      <c r="P65" s="87">
        <f>N65/M59</f>
        <v>3.0512227640472161E-2</v>
      </c>
      <c r="Q65" s="87">
        <f>TTEST(L65:L67,L59:L61,2,2)</f>
        <v>9.5573120293883061E-3</v>
      </c>
      <c r="R65" t="s">
        <v>52</v>
      </c>
    </row>
    <row r="66" spans="1:22">
      <c r="A66" s="84" t="s">
        <v>607</v>
      </c>
      <c r="B66" s="84" t="s">
        <v>349</v>
      </c>
      <c r="C66" s="84">
        <v>2.0681212495351402</v>
      </c>
      <c r="D66" s="84"/>
      <c r="E66" s="84"/>
      <c r="F66" s="84"/>
      <c r="G66" s="84"/>
      <c r="H66" s="84"/>
      <c r="J66" s="87" t="s">
        <v>607</v>
      </c>
      <c r="K66" s="87" t="s">
        <v>193</v>
      </c>
      <c r="L66" s="87">
        <v>0.9256607960237081</v>
      </c>
      <c r="M66" s="87"/>
      <c r="N66" s="87"/>
      <c r="O66" s="87"/>
      <c r="P66" s="87"/>
      <c r="Q66" s="87"/>
    </row>
    <row r="67" spans="1:22">
      <c r="A67" s="84" t="s">
        <v>608</v>
      </c>
      <c r="B67" s="84" t="s">
        <v>349</v>
      </c>
      <c r="C67" s="84">
        <v>1.4135368950705285</v>
      </c>
      <c r="D67" s="84"/>
      <c r="E67" s="84"/>
      <c r="F67" s="84"/>
      <c r="G67" s="84"/>
      <c r="H67" s="84"/>
      <c r="J67" s="87" t="s">
        <v>608</v>
      </c>
      <c r="K67" s="87" t="s">
        <v>193</v>
      </c>
      <c r="L67" s="87">
        <v>0.91770990044290501</v>
      </c>
      <c r="M67" s="87"/>
      <c r="N67" s="87"/>
      <c r="O67" s="87"/>
      <c r="P67" s="87"/>
      <c r="Q67" s="87"/>
    </row>
    <row r="68" spans="1:22">
      <c r="A68" s="84" t="s">
        <v>609</v>
      </c>
      <c r="B68" s="84" t="s">
        <v>349</v>
      </c>
      <c r="C68" s="84">
        <v>2.0039039215150471</v>
      </c>
      <c r="D68" s="84">
        <f>AVERAGE(C68:C70)</f>
        <v>2.6343750261877097</v>
      </c>
      <c r="E68" s="84">
        <f>STDEV(C68:C70)</f>
        <v>0.85818619521696482</v>
      </c>
      <c r="F68" s="84">
        <f>D68/D59</f>
        <v>2.2759373763850648</v>
      </c>
      <c r="G68" s="84">
        <f>E68/D59</f>
        <v>0.74141988827554584</v>
      </c>
      <c r="H68" s="84">
        <f>TTEST(C68:C70,C59:C61,2,2)</f>
        <v>4.2356129499931443E-2</v>
      </c>
      <c r="I68" s="13" t="s">
        <v>501</v>
      </c>
      <c r="J68" s="87" t="s">
        <v>609</v>
      </c>
      <c r="K68" s="87" t="s">
        <v>193</v>
      </c>
      <c r="L68" s="87">
        <v>0.86933326907415265</v>
      </c>
      <c r="M68" s="87">
        <f>AVERAGE(L68:L70)</f>
        <v>0.88560581601935418</v>
      </c>
      <c r="N68" s="87">
        <f>STDEV(L68:L70)</f>
        <v>9.6414163004463163E-2</v>
      </c>
      <c r="O68" s="87">
        <f>M68/M59</f>
        <v>0.88807918025417298</v>
      </c>
      <c r="P68" s="87">
        <f>N68/M59</f>
        <v>9.668343330304488E-2</v>
      </c>
      <c r="Q68" s="87">
        <f>TTEST(L68:L70,L59:L61,2,2)</f>
        <v>0.11920948070124317</v>
      </c>
    </row>
    <row r="69" spans="1:22">
      <c r="A69" s="84" t="s">
        <v>610</v>
      </c>
      <c r="B69" s="84" t="s">
        <v>349</v>
      </c>
      <c r="C69" s="84">
        <v>3.6117005915061071</v>
      </c>
      <c r="D69" s="84"/>
      <c r="E69" s="84"/>
      <c r="F69" s="84"/>
      <c r="G69" s="84"/>
      <c r="H69" s="84"/>
      <c r="J69" s="87" t="s">
        <v>610</v>
      </c>
      <c r="K69" s="87" t="s">
        <v>193</v>
      </c>
      <c r="L69" s="87">
        <v>0.98912077678522992</v>
      </c>
      <c r="M69" s="87"/>
      <c r="N69" s="87"/>
      <c r="O69" s="87"/>
      <c r="P69" s="87"/>
      <c r="Q69" s="87"/>
    </row>
    <row r="70" spans="1:22">
      <c r="A70" s="84" t="s">
        <v>611</v>
      </c>
      <c r="B70" s="84" t="s">
        <v>349</v>
      </c>
      <c r="C70" s="84">
        <v>2.2875205655419752</v>
      </c>
      <c r="D70" s="84"/>
      <c r="E70" s="84"/>
      <c r="F70" s="84"/>
      <c r="G70" s="84"/>
      <c r="H70" s="84"/>
      <c r="J70" s="87" t="s">
        <v>611</v>
      </c>
      <c r="K70" s="87" t="s">
        <v>193</v>
      </c>
      <c r="L70" s="87">
        <v>0.79836340219867974</v>
      </c>
      <c r="M70" s="87"/>
      <c r="N70" s="87"/>
      <c r="O70" s="87"/>
      <c r="P70" s="87"/>
      <c r="Q70" s="87"/>
    </row>
    <row r="71" spans="1:22">
      <c r="A71" s="84" t="s">
        <v>37</v>
      </c>
      <c r="B71" s="84" t="s">
        <v>349</v>
      </c>
      <c r="C71" s="84">
        <v>3.2312212632139401</v>
      </c>
      <c r="D71" s="84">
        <f>AVERAGE(C71:C73)</f>
        <v>3.4304923889369796</v>
      </c>
      <c r="E71" s="84">
        <f>STDEV(C71:C73)</f>
        <v>0.17267957717704688</v>
      </c>
      <c r="F71" s="84">
        <f>D71/D59</f>
        <v>2.963733625536519</v>
      </c>
      <c r="G71" s="84">
        <f>E71/D59</f>
        <v>0.14918449344865867</v>
      </c>
      <c r="H71" s="84">
        <f>TTEST(C71:C73,C59:C61,2,2)</f>
        <v>6.1054737363298623E-5</v>
      </c>
      <c r="I71" t="s">
        <v>240</v>
      </c>
      <c r="J71" s="87" t="s">
        <v>37</v>
      </c>
      <c r="K71" s="87" t="s">
        <v>193</v>
      </c>
      <c r="L71" s="87">
        <v>0.88371284012496654</v>
      </c>
      <c r="M71" s="87">
        <f>AVERAGE(L71:L73)</f>
        <v>0.75037812921642066</v>
      </c>
      <c r="N71" s="87">
        <f>STDEV(L71:L73)</f>
        <v>0.11724206064121777</v>
      </c>
      <c r="O71" s="87">
        <f>M71/M59</f>
        <v>0.75247382280133457</v>
      </c>
      <c r="P71" s="87">
        <f>N71/M59</f>
        <v>0.11756950013445627</v>
      </c>
      <c r="Q71" s="87">
        <f>TTEST(L71:L73,L59:L61,2,2)</f>
        <v>2.2518634953008699E-2</v>
      </c>
      <c r="R71" t="s">
        <v>56</v>
      </c>
    </row>
    <row r="72" spans="1:22">
      <c r="A72" s="84" t="s">
        <v>38</v>
      </c>
      <c r="B72" s="84" t="s">
        <v>349</v>
      </c>
      <c r="C72" s="84">
        <v>3.5361694924834715</v>
      </c>
      <c r="D72" s="84"/>
      <c r="E72" s="84"/>
      <c r="F72" s="84"/>
      <c r="G72" s="84"/>
      <c r="H72" s="84"/>
      <c r="J72" s="87" t="s">
        <v>38</v>
      </c>
      <c r="K72" s="87" t="s">
        <v>193</v>
      </c>
      <c r="L72" s="87">
        <v>0.70401082138770421</v>
      </c>
      <c r="M72" s="87"/>
      <c r="N72" s="87"/>
      <c r="O72" s="87"/>
      <c r="P72" s="87"/>
      <c r="Q72" s="87"/>
    </row>
    <row r="73" spans="1:22">
      <c r="A73" s="84" t="s">
        <v>39</v>
      </c>
      <c r="B73" s="84" t="s">
        <v>349</v>
      </c>
      <c r="C73" s="84">
        <v>3.5240864111135268</v>
      </c>
      <c r="D73" s="84"/>
      <c r="E73" s="84"/>
      <c r="F73" s="84"/>
      <c r="G73" s="84"/>
      <c r="H73" s="84"/>
      <c r="J73" s="87" t="s">
        <v>39</v>
      </c>
      <c r="K73" s="87" t="s">
        <v>193</v>
      </c>
      <c r="L73" s="87">
        <v>0.66341072613659124</v>
      </c>
      <c r="M73" s="87"/>
      <c r="N73" s="87"/>
      <c r="O73" s="87"/>
      <c r="P73" s="87"/>
      <c r="Q73" s="87"/>
    </row>
    <row r="74" spans="1:22">
      <c r="A74" s="84" t="s">
        <v>40</v>
      </c>
      <c r="B74" s="84" t="s">
        <v>349</v>
      </c>
      <c r="C74" s="84">
        <v>4.626443978755117</v>
      </c>
      <c r="D74" s="84">
        <f>AVERAGE(C74:C76)</f>
        <v>4.6273294490564956</v>
      </c>
      <c r="E74" s="84">
        <f>STDEV(C74:C76)</f>
        <v>0.3115660083876437</v>
      </c>
      <c r="F74" s="84">
        <f>D74/D59</f>
        <v>3.9977269527928541</v>
      </c>
      <c r="G74" s="84">
        <f>E74/D59</f>
        <v>0.26917379517020001</v>
      </c>
      <c r="H74" s="84">
        <f>TTEST(C74:C76,C59:C61,2,2)</f>
        <v>6.1859057856308088E-5</v>
      </c>
      <c r="I74" t="s">
        <v>241</v>
      </c>
      <c r="J74" s="87" t="s">
        <v>40</v>
      </c>
      <c r="K74" s="87" t="s">
        <v>193</v>
      </c>
      <c r="L74" s="87">
        <v>0.66502739268019184</v>
      </c>
      <c r="M74" s="87">
        <f>AVERAGE(L74:L76)</f>
        <v>0.64954413234110076</v>
      </c>
      <c r="N74" s="87">
        <f>STDEV(L74:L76)</f>
        <v>3.9905242965975384E-2</v>
      </c>
      <c r="O74" s="87">
        <f>M74/M59</f>
        <v>0.65135821169424923</v>
      </c>
      <c r="P74" s="87">
        <f>N74/M59</f>
        <v>4.0016692325214508E-2</v>
      </c>
      <c r="Q74" s="87">
        <f>TTEST(L74:L76,L59:L61,2,2)</f>
        <v>1.522412805111962E-4</v>
      </c>
      <c r="R74" t="s">
        <v>242</v>
      </c>
    </row>
    <row r="75" spans="1:22">
      <c r="A75" s="84" t="s">
        <v>41</v>
      </c>
      <c r="B75" s="84" t="s">
        <v>349</v>
      </c>
      <c r="C75" s="84">
        <v>4.9393372489037395</v>
      </c>
      <c r="D75" s="84"/>
      <c r="E75" s="84"/>
      <c r="F75" s="84"/>
      <c r="G75" s="84"/>
      <c r="H75" s="84"/>
      <c r="J75" s="87" t="s">
        <v>41</v>
      </c>
      <c r="K75" s="87" t="s">
        <v>193</v>
      </c>
      <c r="L75" s="87">
        <v>0.6793874712832555</v>
      </c>
      <c r="M75" s="87"/>
      <c r="N75" s="87"/>
      <c r="O75" s="87"/>
      <c r="P75" s="87"/>
      <c r="Q75" s="87"/>
    </row>
    <row r="76" spans="1:22">
      <c r="A76" s="84" t="s">
        <v>42</v>
      </c>
      <c r="B76" s="84" t="s">
        <v>349</v>
      </c>
      <c r="C76" s="84">
        <v>4.3162071195106302</v>
      </c>
      <c r="D76" s="84"/>
      <c r="E76" s="84"/>
      <c r="F76" s="84"/>
      <c r="G76" s="84"/>
      <c r="H76" s="84"/>
      <c r="J76" s="87" t="s">
        <v>42</v>
      </c>
      <c r="K76" s="87" t="s">
        <v>193</v>
      </c>
      <c r="L76" s="87">
        <v>0.60421753305985471</v>
      </c>
      <c r="M76" s="87"/>
      <c r="N76" s="87"/>
      <c r="O76" s="87"/>
      <c r="P76" s="87"/>
      <c r="Q76" s="87"/>
      <c r="V76" s="13"/>
    </row>
    <row r="77" spans="1:22">
      <c r="A77" s="84" t="s">
        <v>184</v>
      </c>
      <c r="B77" s="84" t="s">
        <v>349</v>
      </c>
      <c r="C77" s="84">
        <v>2.2185692544806739</v>
      </c>
      <c r="D77" s="84">
        <f>AVERAGE(C77:C79)</f>
        <v>3.3226053795396084</v>
      </c>
      <c r="E77" s="84">
        <f>STDEV(C77:C79)</f>
        <v>1.2362669117402481</v>
      </c>
      <c r="F77" s="84">
        <f>D77/D59</f>
        <v>2.8705259103581606</v>
      </c>
      <c r="G77" s="84">
        <f>E77/D59</f>
        <v>1.0680582846587012</v>
      </c>
      <c r="H77" s="84">
        <f>TTEST(C77:C79,C59:C61,2,2)</f>
        <v>3.9410804693467347E-2</v>
      </c>
      <c r="I77" t="s">
        <v>501</v>
      </c>
      <c r="J77" s="87" t="s">
        <v>184</v>
      </c>
      <c r="K77" s="87" t="s">
        <v>193</v>
      </c>
      <c r="L77" s="87">
        <v>0.38375451120958026</v>
      </c>
      <c r="M77" s="87">
        <f>AVERAGE(L77:L79)</f>
        <v>0.58279443758875116</v>
      </c>
      <c r="N77" s="87">
        <f>STDEV(L77:L79)</f>
        <v>0.17711896710567615</v>
      </c>
      <c r="O77" s="87">
        <f>M77/M59</f>
        <v>0.58442209505453258</v>
      </c>
      <c r="P77" s="87">
        <f>N77/M59</f>
        <v>0.17761363381926701</v>
      </c>
      <c r="Q77" s="87">
        <f>TTEST(L77:L79,L59:L61,2,2)</f>
        <v>1.5660889267779195E-2</v>
      </c>
      <c r="R77" t="s">
        <v>663</v>
      </c>
      <c r="S77" s="7"/>
    </row>
    <row r="78" spans="1:22">
      <c r="A78" s="84" t="s">
        <v>504</v>
      </c>
      <c r="B78" s="84" t="s">
        <v>349</v>
      </c>
      <c r="C78" s="84">
        <v>4.6583223976555992</v>
      </c>
      <c r="D78" s="84"/>
      <c r="E78" s="84"/>
      <c r="F78" s="84"/>
      <c r="G78" s="84"/>
      <c r="H78" s="84"/>
      <c r="J78" s="87" t="s">
        <v>504</v>
      </c>
      <c r="K78" s="87" t="s">
        <v>193</v>
      </c>
      <c r="L78" s="87">
        <v>0.72303858632958218</v>
      </c>
      <c r="M78" s="87"/>
      <c r="N78" s="87"/>
      <c r="O78" s="87"/>
      <c r="P78" s="87"/>
      <c r="Q78" s="87"/>
      <c r="S78" s="7"/>
    </row>
    <row r="79" spans="1:22">
      <c r="A79" s="84" t="s">
        <v>505</v>
      </c>
      <c r="B79" s="84" t="s">
        <v>349</v>
      </c>
      <c r="C79" s="84">
        <v>3.0909244864825531</v>
      </c>
      <c r="D79" s="84"/>
      <c r="E79" s="84"/>
      <c r="F79" s="84"/>
      <c r="G79" s="84"/>
      <c r="H79" s="84"/>
      <c r="J79" s="87" t="s">
        <v>505</v>
      </c>
      <c r="K79" s="87" t="s">
        <v>193</v>
      </c>
      <c r="L79" s="87">
        <v>0.64159021522709081</v>
      </c>
      <c r="M79" s="87"/>
      <c r="N79" s="87"/>
      <c r="O79" s="87"/>
      <c r="P79" s="87"/>
      <c r="Q79" s="87"/>
      <c r="S79" s="7"/>
    </row>
    <row r="80" spans="1:22">
      <c r="A80" s="84" t="s">
        <v>506</v>
      </c>
      <c r="B80" s="84" t="s">
        <v>349</v>
      </c>
      <c r="C80" s="84">
        <v>0.70556316715226453</v>
      </c>
      <c r="D80" s="84">
        <f>AVERAGE(C80:C82)</f>
        <v>0.73538685407304305</v>
      </c>
      <c r="E80" s="84">
        <f>STDEV(C80:C82)</f>
        <v>3.0722739379541134E-2</v>
      </c>
      <c r="F80" s="84">
        <f>D80/D59</f>
        <v>0.63532883915511684</v>
      </c>
      <c r="G80" s="84">
        <f>E80/D59</f>
        <v>2.6542550002845597E-2</v>
      </c>
      <c r="H80" s="84">
        <f>TTEST(C80:C82,C59:C61,2,2)</f>
        <v>7.3171255591704789E-3</v>
      </c>
      <c r="I80" t="s">
        <v>57</v>
      </c>
      <c r="J80" s="87" t="s">
        <v>506</v>
      </c>
      <c r="K80" s="87" t="s">
        <v>193</v>
      </c>
      <c r="L80" s="87">
        <v>0.64242881335864344</v>
      </c>
      <c r="M80" s="87">
        <f>AVERAGE(L80:L82)</f>
        <v>0.65286765010891357</v>
      </c>
      <c r="N80" s="87">
        <f>STDEV(L80:L82)</f>
        <v>8.4252855425046597E-2</v>
      </c>
      <c r="O80" s="87">
        <f>M80/M59</f>
        <v>0.65469101154877829</v>
      </c>
      <c r="P80" s="87">
        <f>N80/M59</f>
        <v>8.4488161015321903E-2</v>
      </c>
      <c r="Q80" s="87">
        <f>TTEST(L80:L82,L59:L61,2,2)</f>
        <v>2.2514255836503182E-3</v>
      </c>
      <c r="R80" t="s">
        <v>52</v>
      </c>
      <c r="S80" s="7"/>
    </row>
    <row r="81" spans="1:18">
      <c r="A81" s="84" t="s">
        <v>516</v>
      </c>
      <c r="B81" s="84" t="s">
        <v>349</v>
      </c>
      <c r="C81" s="84">
        <v>0.76693592953944056</v>
      </c>
      <c r="D81" s="84"/>
      <c r="E81" s="84"/>
      <c r="F81" s="84"/>
      <c r="G81" s="84"/>
      <c r="H81" s="84"/>
      <c r="J81" s="87" t="s">
        <v>516</v>
      </c>
      <c r="K81" s="87" t="s">
        <v>193</v>
      </c>
      <c r="L81" s="87">
        <v>0.57432062733516209</v>
      </c>
      <c r="M81" s="87"/>
      <c r="N81" s="87"/>
      <c r="O81" s="87"/>
      <c r="P81" s="87"/>
      <c r="Q81" s="87"/>
    </row>
    <row r="82" spans="1:18" s="89" customFormat="1">
      <c r="A82" s="84" t="s">
        <v>517</v>
      </c>
      <c r="B82" s="84" t="s">
        <v>349</v>
      </c>
      <c r="C82" s="84">
        <v>0.73366146552742395</v>
      </c>
      <c r="D82" s="84"/>
      <c r="E82" s="84"/>
      <c r="F82" s="84"/>
      <c r="G82" s="84"/>
      <c r="H82" s="84"/>
      <c r="I82" s="13"/>
      <c r="J82" s="87" t="s">
        <v>517</v>
      </c>
      <c r="K82" s="87" t="s">
        <v>193</v>
      </c>
      <c r="L82" s="87">
        <v>0.74185350963293528</v>
      </c>
      <c r="M82" s="87"/>
      <c r="N82" s="87"/>
      <c r="O82" s="87"/>
      <c r="P82" s="87"/>
      <c r="Q82" s="87"/>
      <c r="R82"/>
    </row>
    <row r="83" spans="1:18">
      <c r="A83" s="84" t="s">
        <v>515</v>
      </c>
      <c r="B83" s="84" t="s">
        <v>350</v>
      </c>
      <c r="C83" s="84">
        <v>1</v>
      </c>
      <c r="D83" s="84">
        <f>AVERAGE(C83:C85)</f>
        <v>1.6908103407499537</v>
      </c>
      <c r="E83" s="84">
        <f>STDEV(C83:C85)</f>
        <v>0.82885790492165878</v>
      </c>
      <c r="F83" s="84">
        <f>D83/D83</f>
        <v>1</v>
      </c>
      <c r="G83" s="84">
        <f>E83/D83</f>
        <v>0.49021341125345935</v>
      </c>
      <c r="H83" s="84"/>
      <c r="J83" s="87" t="s">
        <v>515</v>
      </c>
      <c r="K83" s="87" t="s">
        <v>194</v>
      </c>
      <c r="L83" s="87">
        <v>1</v>
      </c>
      <c r="M83" s="87">
        <f>AVERAGE(L83:L85)</f>
        <v>1.5189013684829948</v>
      </c>
      <c r="N83" s="87">
        <f>STDEV(L83:L85)</f>
        <v>0.48931236673056622</v>
      </c>
      <c r="O83" s="87">
        <f>M83/M83</f>
        <v>1</v>
      </c>
      <c r="P83" s="87">
        <f>N83/M83</f>
        <v>0.32214887476154408</v>
      </c>
      <c r="Q83" s="87"/>
    </row>
    <row r="84" spans="1:18">
      <c r="A84" s="84" t="s">
        <v>601</v>
      </c>
      <c r="B84" s="84" t="s">
        <v>350</v>
      </c>
      <c r="C84" s="84">
        <v>1.4625507733330545</v>
      </c>
      <c r="D84" s="84"/>
      <c r="E84" s="84"/>
      <c r="F84" s="84"/>
      <c r="G84" s="84"/>
      <c r="H84" s="84"/>
      <c r="J84" s="87" t="s">
        <v>601</v>
      </c>
      <c r="K84" s="87" t="s">
        <v>194</v>
      </c>
      <c r="L84" s="87">
        <v>1.5847477666786394</v>
      </c>
      <c r="M84" s="87"/>
      <c r="N84" s="87"/>
      <c r="O84" s="87"/>
      <c r="P84" s="87"/>
      <c r="Q84" s="87"/>
    </row>
    <row r="85" spans="1:18">
      <c r="A85" s="84" t="s">
        <v>602</v>
      </c>
      <c r="B85" s="84" t="s">
        <v>350</v>
      </c>
      <c r="C85" s="84">
        <v>2.6098802489168067</v>
      </c>
      <c r="D85" s="84"/>
      <c r="E85" s="84"/>
      <c r="F85" s="84"/>
      <c r="G85" s="84"/>
      <c r="H85" s="84"/>
      <c r="J85" s="87" t="s">
        <v>602</v>
      </c>
      <c r="K85" s="87" t="s">
        <v>194</v>
      </c>
      <c r="L85" s="87">
        <v>1.9719563387703452</v>
      </c>
      <c r="M85" s="87"/>
      <c r="N85" s="87"/>
      <c r="O85" s="87"/>
      <c r="P85" s="87"/>
      <c r="Q85" s="87"/>
    </row>
    <row r="86" spans="1:18">
      <c r="A86" s="84" t="s">
        <v>603</v>
      </c>
      <c r="B86" s="84" t="s">
        <v>350</v>
      </c>
      <c r="C86" s="84">
        <v>2.5674909510930748</v>
      </c>
      <c r="D86" s="84">
        <f>AVERAGE(C86:C88)</f>
        <v>2.2001018488538815</v>
      </c>
      <c r="E86" s="84">
        <f>STDEV(C86:C88)</f>
        <v>0.3799083477864732</v>
      </c>
      <c r="F86" s="84">
        <f>D86/D83</f>
        <v>1.3012114935836228</v>
      </c>
      <c r="G86" s="84">
        <f>E86/D83</f>
        <v>0.22469010191762018</v>
      </c>
      <c r="H86" s="84">
        <f>TTEST(C86:C88,C83:C85,2,2)</f>
        <v>0.38809371431262918</v>
      </c>
      <c r="J86" s="87" t="s">
        <v>603</v>
      </c>
      <c r="K86" s="87" t="s">
        <v>194</v>
      </c>
      <c r="L86" s="87">
        <v>2.7166626083580105</v>
      </c>
      <c r="M86" s="87">
        <f>AVERAGE(L86:L88)</f>
        <v>2.2976073357897548</v>
      </c>
      <c r="N86" s="87">
        <f>STDEV(L86:L88)</f>
        <v>0.36353995725292815</v>
      </c>
      <c r="O86" s="87">
        <f>M86/M83</f>
        <v>1.5126771121975444</v>
      </c>
      <c r="P86" s="87">
        <f>N86/M83</f>
        <v>0.23934401850991435</v>
      </c>
      <c r="Q86" s="87">
        <f>TTEST(L86:L88,L83:L85,2,2)</f>
        <v>9.1361067206584795E-2</v>
      </c>
    </row>
    <row r="87" spans="1:18">
      <c r="A87" s="84" t="s">
        <v>604</v>
      </c>
      <c r="B87" s="84" t="s">
        <v>350</v>
      </c>
      <c r="C87" s="84">
        <v>2.2240109787824718</v>
      </c>
      <c r="D87" s="84"/>
      <c r="E87" s="84"/>
      <c r="F87" s="84"/>
      <c r="G87" s="84"/>
      <c r="H87" s="84"/>
      <c r="J87" s="87" t="s">
        <v>604</v>
      </c>
      <c r="K87" s="87" t="s">
        <v>194</v>
      </c>
      <c r="L87" s="87">
        <v>2.109429393157269</v>
      </c>
      <c r="M87" s="87"/>
      <c r="N87" s="87"/>
      <c r="O87" s="87"/>
      <c r="P87" s="87"/>
      <c r="Q87" s="87"/>
    </row>
    <row r="88" spans="1:18">
      <c r="A88" s="84" t="s">
        <v>605</v>
      </c>
      <c r="B88" s="84" t="s">
        <v>350</v>
      </c>
      <c r="C88" s="84">
        <v>1.8088036166860983</v>
      </c>
      <c r="D88" s="84"/>
      <c r="E88" s="84"/>
      <c r="F88" s="84"/>
      <c r="G88" s="84"/>
      <c r="H88" s="84"/>
      <c r="J88" s="87" t="s">
        <v>605</v>
      </c>
      <c r="K88" s="87" t="s">
        <v>194</v>
      </c>
      <c r="L88" s="87">
        <v>2.0667300058539859</v>
      </c>
      <c r="M88" s="87"/>
      <c r="N88" s="87"/>
      <c r="O88" s="87"/>
      <c r="P88" s="87"/>
      <c r="Q88" s="87"/>
    </row>
    <row r="89" spans="1:18">
      <c r="A89" s="84" t="s">
        <v>606</v>
      </c>
      <c r="B89" s="84" t="s">
        <v>350</v>
      </c>
      <c r="C89" s="84">
        <v>1.5601920564344711</v>
      </c>
      <c r="D89" s="84">
        <f>AVERAGE(C89:C91)</f>
        <v>2.5881111867782831</v>
      </c>
      <c r="E89" s="84">
        <f>STDEV(C89:C91)</f>
        <v>0.9585614995844064</v>
      </c>
      <c r="F89" s="84">
        <f>D89/D83</f>
        <v>1.5306927834557331</v>
      </c>
      <c r="G89" s="84">
        <f>E89/D83</f>
        <v>0.56692431816997246</v>
      </c>
      <c r="H89" s="84">
        <f>TTEST(C89:C91,C83:C85,2,2)</f>
        <v>0.28729072549814438</v>
      </c>
      <c r="J89" s="87" t="s">
        <v>606</v>
      </c>
      <c r="K89" s="87" t="s">
        <v>194</v>
      </c>
      <c r="L89" s="87">
        <v>2.6833798366076551</v>
      </c>
      <c r="M89" s="87">
        <f>AVERAGE(L89:L91)</f>
        <v>2.7035489433969819</v>
      </c>
      <c r="N89" s="87">
        <f>STDEV(L89:L91)</f>
        <v>0.26927731238876196</v>
      </c>
      <c r="O89" s="87">
        <f>M89/M83</f>
        <v>1.7799371305440035</v>
      </c>
      <c r="P89" s="87">
        <f>N89/M83</f>
        <v>0.17728426478257972</v>
      </c>
      <c r="Q89" s="87">
        <f>TTEST(L89:L91,L83:L85,2,2)</f>
        <v>2.131963623230607E-2</v>
      </c>
      <c r="R89" t="s">
        <v>364</v>
      </c>
    </row>
    <row r="90" spans="1:18">
      <c r="A90" s="84" t="s">
        <v>607</v>
      </c>
      <c r="B90" s="84" t="s">
        <v>350</v>
      </c>
      <c r="C90" s="84">
        <v>3.4575659623123305</v>
      </c>
      <c r="D90" s="84"/>
      <c r="E90" s="84"/>
      <c r="F90" s="84"/>
      <c r="G90" s="84"/>
      <c r="H90" s="84"/>
      <c r="J90" s="87" t="s">
        <v>607</v>
      </c>
      <c r="K90" s="87" t="s">
        <v>194</v>
      </c>
      <c r="L90" s="87">
        <v>2.444923287987057</v>
      </c>
      <c r="M90" s="87"/>
      <c r="N90" s="87"/>
      <c r="O90" s="87"/>
      <c r="P90" s="87"/>
      <c r="Q90" s="87"/>
    </row>
    <row r="91" spans="1:18">
      <c r="A91" s="84" t="s">
        <v>608</v>
      </c>
      <c r="B91" s="84" t="s">
        <v>350</v>
      </c>
      <c r="C91" s="84">
        <v>2.7465755415880473</v>
      </c>
      <c r="D91" s="84"/>
      <c r="E91" s="84"/>
      <c r="F91" s="84"/>
      <c r="G91" s="84"/>
      <c r="H91" s="84"/>
      <c r="J91" s="87" t="s">
        <v>608</v>
      </c>
      <c r="K91" s="87" t="s">
        <v>194</v>
      </c>
      <c r="L91" s="87">
        <v>2.9823437055962336</v>
      </c>
      <c r="M91" s="87"/>
      <c r="N91" s="87"/>
      <c r="O91" s="87"/>
      <c r="P91" s="87"/>
      <c r="Q91" s="87"/>
    </row>
    <row r="92" spans="1:18">
      <c r="A92" s="84" t="s">
        <v>609</v>
      </c>
      <c r="B92" s="84" t="s">
        <v>350</v>
      </c>
      <c r="C92" s="84">
        <v>3.0309169753052845</v>
      </c>
      <c r="D92" s="84">
        <f>AVERAGE(C92:C94)</f>
        <v>3.0822715615201215</v>
      </c>
      <c r="E92" s="84">
        <f>STDEV(C92:C94)</f>
        <v>0.41380401012741808</v>
      </c>
      <c r="F92" s="84">
        <f>D92/D83</f>
        <v>1.8229552346793605</v>
      </c>
      <c r="G92" s="84">
        <f>E92/D83</f>
        <v>0.24473709448918829</v>
      </c>
      <c r="H92" s="84">
        <f>TTEST(C92:C94,C83:C85,2,2)</f>
        <v>5.9952014527506148E-2</v>
      </c>
      <c r="I92" s="13"/>
      <c r="J92" s="87" t="s">
        <v>609</v>
      </c>
      <c r="K92" s="87" t="s">
        <v>194</v>
      </c>
      <c r="L92" s="87">
        <v>2.6111123514018373</v>
      </c>
      <c r="M92" s="87">
        <f>AVERAGE(L92:L94)</f>
        <v>3.9432394787801157</v>
      </c>
      <c r="N92" s="87">
        <f>STDEV(L92:L94)</f>
        <v>1.1539696706938078</v>
      </c>
      <c r="O92" s="87">
        <f>M92/M83</f>
        <v>2.5961129278054655</v>
      </c>
      <c r="P92" s="87">
        <f>N92/M83</f>
        <v>0.75973970044304906</v>
      </c>
      <c r="Q92" s="87">
        <f>TTEST(L92:L94,L83:L85,2,2)</f>
        <v>2.856661970726224E-2</v>
      </c>
      <c r="R92" t="s">
        <v>298</v>
      </c>
    </row>
    <row r="93" spans="1:18">
      <c r="A93" s="84" t="s">
        <v>610</v>
      </c>
      <c r="B93" s="84" t="s">
        <v>350</v>
      </c>
      <c r="C93" s="84">
        <v>3.5193559384916377</v>
      </c>
      <c r="D93" s="84"/>
      <c r="E93" s="84"/>
      <c r="F93" s="84"/>
      <c r="G93" s="84"/>
      <c r="H93" s="84"/>
      <c r="J93" s="87" t="s">
        <v>610</v>
      </c>
      <c r="K93" s="87" t="s">
        <v>194</v>
      </c>
      <c r="L93" s="87">
        <v>4.5823960125636978</v>
      </c>
      <c r="M93" s="87"/>
      <c r="N93" s="87"/>
      <c r="O93" s="87"/>
      <c r="P93" s="87"/>
      <c r="Q93" s="87"/>
    </row>
    <row r="94" spans="1:18">
      <c r="A94" s="84" t="s">
        <v>611</v>
      </c>
      <c r="B94" s="84" t="s">
        <v>350</v>
      </c>
      <c r="C94" s="84">
        <v>2.6965417707634427</v>
      </c>
      <c r="D94" s="84"/>
      <c r="E94" s="84"/>
      <c r="F94" s="84"/>
      <c r="G94" s="84"/>
      <c r="H94" s="84"/>
      <c r="J94" s="87" t="s">
        <v>611</v>
      </c>
      <c r="K94" s="87" t="s">
        <v>194</v>
      </c>
      <c r="L94" s="87">
        <v>4.636210072374813</v>
      </c>
      <c r="M94" s="87"/>
      <c r="N94" s="87"/>
      <c r="O94" s="87"/>
      <c r="P94" s="87"/>
      <c r="Q94" s="87"/>
    </row>
    <row r="95" spans="1:18">
      <c r="A95" s="84" t="s">
        <v>37</v>
      </c>
      <c r="B95" s="84" t="s">
        <v>350</v>
      </c>
      <c r="C95" s="84">
        <v>1.8786727012848694</v>
      </c>
      <c r="D95" s="84">
        <f>AVERAGE(C95:C97)</f>
        <v>2.2522503986557312</v>
      </c>
      <c r="E95" s="84">
        <f>STDEV(C95:C97)</f>
        <v>0.49947166481767691</v>
      </c>
      <c r="F95" s="84">
        <f>D95/D83</f>
        <v>1.3320538350012412</v>
      </c>
      <c r="G95" s="84">
        <f>E95/D83</f>
        <v>0.29540372020444222</v>
      </c>
      <c r="H95" s="84">
        <f>TTEST(C95:C97,C83:C85,2,2)</f>
        <v>0.37180980549828724</v>
      </c>
      <c r="J95" s="87" t="s">
        <v>37</v>
      </c>
      <c r="K95" s="87" t="s">
        <v>194</v>
      </c>
      <c r="L95" s="87">
        <v>2.3319496455515112</v>
      </c>
      <c r="M95" s="87">
        <f>AVERAGE(L95:L97)</f>
        <v>3.3850258213833819</v>
      </c>
      <c r="N95" s="87">
        <f>STDEV(L95:L97)</f>
        <v>1.0550947437386713</v>
      </c>
      <c r="O95" s="87">
        <f>M95/M83</f>
        <v>2.2286014692080909</v>
      </c>
      <c r="P95" s="87">
        <f>N95/M83</f>
        <v>0.6946433558042342</v>
      </c>
      <c r="Q95" s="87">
        <f>TTEST(L95:L97,L83:L85,2,2)</f>
        <v>4.9863048030977498E-2</v>
      </c>
      <c r="R95" t="s">
        <v>298</v>
      </c>
    </row>
    <row r="96" spans="1:18">
      <c r="A96" s="84" t="s">
        <v>38</v>
      </c>
      <c r="B96" s="84" t="s">
        <v>350</v>
      </c>
      <c r="C96" s="84">
        <v>2.0585110329127745</v>
      </c>
      <c r="D96" s="84"/>
      <c r="E96" s="84"/>
      <c r="F96" s="84"/>
      <c r="G96" s="84"/>
      <c r="H96" s="84"/>
      <c r="J96" s="87" t="s">
        <v>38</v>
      </c>
      <c r="K96" s="87" t="s">
        <v>194</v>
      </c>
      <c r="L96" s="87">
        <v>3.3810002051256682</v>
      </c>
      <c r="M96" s="87"/>
      <c r="N96" s="87"/>
      <c r="O96" s="87"/>
      <c r="P96" s="87"/>
      <c r="Q96" s="87"/>
    </row>
    <row r="97" spans="1:18">
      <c r="A97" s="84" t="s">
        <v>39</v>
      </c>
      <c r="B97" s="84" t="s">
        <v>350</v>
      </c>
      <c r="C97" s="84">
        <v>2.819567461769549</v>
      </c>
      <c r="D97" s="84"/>
      <c r="E97" s="84"/>
      <c r="F97" s="84"/>
      <c r="G97" s="84"/>
      <c r="H97" s="84"/>
      <c r="J97" s="87" t="s">
        <v>39</v>
      </c>
      <c r="K97" s="87" t="s">
        <v>194</v>
      </c>
      <c r="L97" s="87">
        <v>4.4421276134729677</v>
      </c>
      <c r="M97" s="87"/>
      <c r="N97" s="87"/>
      <c r="O97" s="87"/>
      <c r="P97" s="87"/>
      <c r="Q97" s="87"/>
    </row>
    <row r="98" spans="1:18">
      <c r="A98" s="84" t="s">
        <v>40</v>
      </c>
      <c r="B98" s="84" t="s">
        <v>350</v>
      </c>
      <c r="C98" s="84">
        <v>2.8528378835522341</v>
      </c>
      <c r="D98" s="84">
        <f>AVERAGE(C98:C100)</f>
        <v>2.8873797536137942</v>
      </c>
      <c r="E98" s="84">
        <f>STDEV(C98:C100)</f>
        <v>0.48009959973125738</v>
      </c>
      <c r="F98" s="84">
        <f>D98/D83</f>
        <v>1.7076899070377731</v>
      </c>
      <c r="G98" s="84">
        <f>E98/D83</f>
        <v>0.28394645346107278</v>
      </c>
      <c r="H98" s="84">
        <f>TTEST(C98:C100,C83:C85,2,2)</f>
        <v>9.6489280353277279E-2</v>
      </c>
      <c r="J98" s="87" t="s">
        <v>40</v>
      </c>
      <c r="K98" s="87" t="s">
        <v>194</v>
      </c>
      <c r="L98" s="87">
        <v>4.5473082925646215</v>
      </c>
      <c r="M98" s="87">
        <f>AVERAGE(L98:L100)</f>
        <v>6.2097643608722377</v>
      </c>
      <c r="N98" s="87">
        <f>STDEV(L98:L100)</f>
        <v>2.9236223247879978</v>
      </c>
      <c r="O98" s="87">
        <f>M98/M83</f>
        <v>4.0883262664212685</v>
      </c>
      <c r="P98" s="87">
        <f>N98/M83</f>
        <v>1.9248269739252195</v>
      </c>
      <c r="Q98" s="87">
        <f>TTEST(L98:L100,L83:L85,2,2)</f>
        <v>5.1857457011616544E-2</v>
      </c>
    </row>
    <row r="99" spans="1:18">
      <c r="A99" s="84" t="s">
        <v>41</v>
      </c>
      <c r="B99" s="84" t="s">
        <v>350</v>
      </c>
      <c r="C99" s="84">
        <v>3.383817434226529</v>
      </c>
      <c r="D99" s="84"/>
      <c r="E99" s="84"/>
      <c r="F99" s="84"/>
      <c r="G99" s="84"/>
      <c r="H99" s="84"/>
      <c r="J99" s="87" t="s">
        <v>41</v>
      </c>
      <c r="K99" s="87" t="s">
        <v>194</v>
      </c>
      <c r="L99" s="87">
        <v>9.585544882932151</v>
      </c>
      <c r="M99" s="87"/>
      <c r="N99" s="87"/>
      <c r="O99" s="87"/>
      <c r="P99" s="87"/>
      <c r="Q99" s="87"/>
    </row>
    <row r="100" spans="1:18">
      <c r="A100" s="84" t="s">
        <v>42</v>
      </c>
      <c r="B100" s="84" t="s">
        <v>350</v>
      </c>
      <c r="C100" s="84">
        <v>2.4254839430626181</v>
      </c>
      <c r="D100" s="84"/>
      <c r="E100" s="84"/>
      <c r="F100" s="84"/>
      <c r="G100" s="84"/>
      <c r="H100" s="84"/>
      <c r="J100" s="87" t="s">
        <v>42</v>
      </c>
      <c r="K100" s="87" t="s">
        <v>194</v>
      </c>
      <c r="L100" s="87">
        <v>4.4964399071199397</v>
      </c>
      <c r="M100" s="87"/>
      <c r="N100" s="87"/>
      <c r="O100" s="87"/>
      <c r="P100" s="87"/>
      <c r="Q100" s="87"/>
    </row>
    <row r="101" spans="1:18">
      <c r="A101" s="84" t="s">
        <v>184</v>
      </c>
      <c r="B101" s="84" t="s">
        <v>350</v>
      </c>
      <c r="C101" s="84">
        <v>2.0877000444611649</v>
      </c>
      <c r="D101" s="84">
        <f>AVERAGE(C101:C103)</f>
        <v>2.563608712758596</v>
      </c>
      <c r="E101" s="84">
        <f>STDEV(C101:C103)</f>
        <v>0.48137018798488707</v>
      </c>
      <c r="F101" s="84">
        <f>D101/D83</f>
        <v>1.516201226697913</v>
      </c>
      <c r="G101" s="84">
        <f>E101/D83</f>
        <v>0.28469792050797182</v>
      </c>
      <c r="H101" s="84">
        <f>TTEST(C101:C103,C83:C85,2,2)</f>
        <v>0.18988696502552094</v>
      </c>
      <c r="J101" s="87" t="s">
        <v>184</v>
      </c>
      <c r="K101" s="87" t="s">
        <v>194</v>
      </c>
      <c r="L101" s="87">
        <v>10.305299175928612</v>
      </c>
      <c r="M101" s="87">
        <f>AVERAGE(L101:L103)</f>
        <v>13.416108603712395</v>
      </c>
      <c r="N101" s="87">
        <f>STDEV(L101:L103)</f>
        <v>4.1400484003496594</v>
      </c>
      <c r="O101" s="87">
        <f>M101/M83</f>
        <v>8.8327714241983699</v>
      </c>
      <c r="P101" s="87">
        <f>N101/M83</f>
        <v>2.7256861348966583</v>
      </c>
      <c r="Q101" s="87">
        <f>TTEST(L101:L103,L83:L85,2,2)</f>
        <v>7.8002283052226737E-3</v>
      </c>
      <c r="R101" t="s">
        <v>57</v>
      </c>
    </row>
    <row r="102" spans="1:18">
      <c r="A102" s="84" t="s">
        <v>504</v>
      </c>
      <c r="B102" s="84" t="s">
        <v>350</v>
      </c>
      <c r="C102" s="84">
        <v>2.5528655148324497</v>
      </c>
      <c r="D102" s="84"/>
      <c r="E102" s="84"/>
      <c r="F102" s="84"/>
      <c r="G102" s="84"/>
      <c r="H102" s="84"/>
      <c r="J102" s="87" t="s">
        <v>504</v>
      </c>
      <c r="K102" s="87" t="s">
        <v>194</v>
      </c>
      <c r="L102" s="87">
        <v>11.827924717732101</v>
      </c>
      <c r="M102" s="87"/>
      <c r="N102" s="87"/>
      <c r="O102" s="87"/>
      <c r="P102" s="87"/>
      <c r="Q102" s="87"/>
    </row>
    <row r="103" spans="1:18">
      <c r="A103" s="84" t="s">
        <v>505</v>
      </c>
      <c r="B103" s="84" t="s">
        <v>350</v>
      </c>
      <c r="C103" s="84">
        <v>3.0502605789821744</v>
      </c>
      <c r="D103" s="84"/>
      <c r="E103" s="84"/>
      <c r="F103" s="84"/>
      <c r="G103" s="84"/>
      <c r="H103" s="84"/>
      <c r="J103" s="87" t="s">
        <v>505</v>
      </c>
      <c r="K103" s="87" t="s">
        <v>194</v>
      </c>
      <c r="L103" s="87">
        <v>18.115101917476473</v>
      </c>
      <c r="M103" s="87"/>
      <c r="N103" s="87"/>
      <c r="O103" s="87"/>
      <c r="P103" s="87"/>
      <c r="Q103" s="87"/>
    </row>
    <row r="104" spans="1:18">
      <c r="A104" s="84" t="s">
        <v>506</v>
      </c>
      <c r="B104" s="84" t="s">
        <v>350</v>
      </c>
      <c r="C104" s="84">
        <v>4.0721190057834855</v>
      </c>
      <c r="D104" s="84">
        <f>AVERAGE(C104:C106)</f>
        <v>4.1822344924115518</v>
      </c>
      <c r="E104" s="84">
        <f>STDEV(C104:C106)</f>
        <v>0.1490796766411002</v>
      </c>
      <c r="F104" s="84">
        <f>D104/D83</f>
        <v>2.4735089392442053</v>
      </c>
      <c r="G104" s="84">
        <f>E104/D83</f>
        <v>8.8170549379876853E-2</v>
      </c>
      <c r="H104" s="84">
        <f>TTEST(C104:C106,C83:C85,2,2)</f>
        <v>6.8667204697487111E-3</v>
      </c>
      <c r="I104" t="s">
        <v>52</v>
      </c>
      <c r="J104" s="87" t="s">
        <v>506</v>
      </c>
      <c r="K104" s="87" t="s">
        <v>194</v>
      </c>
      <c r="L104" s="87">
        <v>11.251179870987349</v>
      </c>
      <c r="M104" s="87">
        <f>AVERAGE(L104:L106)</f>
        <v>10.067596104214383</v>
      </c>
      <c r="N104" s="87">
        <f>STDEV(L104:L106)</f>
        <v>1.2739787221693692</v>
      </c>
      <c r="O104" s="87">
        <f>M104/M83</f>
        <v>6.6282092525003193</v>
      </c>
      <c r="P104" s="87">
        <f>N104/M83</f>
        <v>0.83875013124898135</v>
      </c>
      <c r="Q104" s="87">
        <f>TTEST(L104:L106,L83:L85,2,2)</f>
        <v>4.095191665156221E-4</v>
      </c>
      <c r="R104" t="s">
        <v>52</v>
      </c>
    </row>
    <row r="105" spans="1:18">
      <c r="A105" s="84" t="s">
        <v>516</v>
      </c>
      <c r="B105" s="84" t="s">
        <v>350</v>
      </c>
      <c r="C105" s="84">
        <v>4.3518814354387914</v>
      </c>
      <c r="D105" s="84"/>
      <c r="E105" s="84"/>
      <c r="F105" s="84"/>
      <c r="G105" s="84"/>
      <c r="H105" s="84"/>
      <c r="J105" s="87" t="s">
        <v>516</v>
      </c>
      <c r="K105" s="87" t="s">
        <v>194</v>
      </c>
      <c r="L105" s="87">
        <v>8.7192535716219464</v>
      </c>
      <c r="M105" s="87"/>
      <c r="N105" s="87"/>
      <c r="O105" s="87"/>
      <c r="P105" s="87"/>
      <c r="Q105" s="87"/>
    </row>
    <row r="106" spans="1:18">
      <c r="A106" s="84" t="s">
        <v>517</v>
      </c>
      <c r="B106" s="84" t="s">
        <v>350</v>
      </c>
      <c r="C106" s="84">
        <v>4.1227030360123784</v>
      </c>
      <c r="D106" s="84"/>
      <c r="E106" s="84"/>
      <c r="F106" s="84"/>
      <c r="G106" s="84"/>
      <c r="H106" s="84"/>
      <c r="I106" s="13"/>
      <c r="J106" s="87" t="s">
        <v>517</v>
      </c>
      <c r="K106" s="87" t="s">
        <v>194</v>
      </c>
      <c r="L106" s="87">
        <v>10.232354870033856</v>
      </c>
      <c r="M106" s="87"/>
      <c r="N106" s="87"/>
      <c r="O106" s="87"/>
      <c r="P106" s="87"/>
      <c r="Q106" s="87"/>
    </row>
    <row r="107" spans="1:18">
      <c r="A107" s="84" t="s">
        <v>515</v>
      </c>
      <c r="B107" s="84" t="s">
        <v>543</v>
      </c>
      <c r="C107" s="84">
        <v>1</v>
      </c>
      <c r="D107" s="84">
        <f>AVERAGE(C107:C109)</f>
        <v>1.0119506238008731</v>
      </c>
      <c r="E107" s="84">
        <f>STDEV(C107:C109)</f>
        <v>4.4762415860698353E-2</v>
      </c>
      <c r="F107" s="84">
        <f>D107/D107</f>
        <v>1</v>
      </c>
      <c r="G107" s="84">
        <f>E107/D107</f>
        <v>4.4233794424248997E-2</v>
      </c>
      <c r="H107" s="84"/>
      <c r="J107" s="87" t="s">
        <v>515</v>
      </c>
      <c r="K107" s="87" t="s">
        <v>195</v>
      </c>
      <c r="L107" s="87">
        <v>1</v>
      </c>
      <c r="M107" s="87">
        <f>AVERAGE(L107:L109)</f>
        <v>0.79614697499984077</v>
      </c>
      <c r="N107" s="87">
        <f>STDEV(L107:L109)</f>
        <v>0.23835997995733108</v>
      </c>
      <c r="O107" s="87">
        <f>M107/M107</f>
        <v>1</v>
      </c>
      <c r="P107" s="87">
        <f>N107/M107</f>
        <v>0.29939193068890169</v>
      </c>
      <c r="Q107" s="87"/>
    </row>
    <row r="108" spans="1:18">
      <c r="A108" s="84" t="s">
        <v>601</v>
      </c>
      <c r="B108" s="84" t="s">
        <v>543</v>
      </c>
      <c r="C108" s="84">
        <v>0.97437641427152111</v>
      </c>
      <c r="D108" s="84"/>
      <c r="E108" s="84"/>
      <c r="F108" s="84"/>
      <c r="G108" s="84"/>
      <c r="H108" s="84"/>
      <c r="J108" s="87" t="s">
        <v>601</v>
      </c>
      <c r="K108" s="87" t="s">
        <v>195</v>
      </c>
      <c r="L108" s="87">
        <v>0.85437176032145457</v>
      </c>
      <c r="M108" s="87"/>
      <c r="N108" s="87"/>
      <c r="O108" s="87"/>
      <c r="P108" s="87"/>
      <c r="Q108" s="87"/>
    </row>
    <row r="109" spans="1:18">
      <c r="A109" s="84" t="s">
        <v>602</v>
      </c>
      <c r="B109" s="84" t="s">
        <v>543</v>
      </c>
      <c r="C109" s="84">
        <v>1.061475457131098</v>
      </c>
      <c r="D109" s="84"/>
      <c r="E109" s="84"/>
      <c r="F109" s="84"/>
      <c r="G109" s="84"/>
      <c r="H109" s="84"/>
      <c r="J109" s="87" t="s">
        <v>602</v>
      </c>
      <c r="K109" s="87" t="s">
        <v>195</v>
      </c>
      <c r="L109" s="87">
        <v>0.53406916467806753</v>
      </c>
      <c r="M109" s="87"/>
      <c r="N109" s="87"/>
      <c r="O109" s="87"/>
      <c r="P109" s="87"/>
      <c r="Q109" s="87"/>
    </row>
    <row r="110" spans="1:18">
      <c r="A110" s="84" t="s">
        <v>603</v>
      </c>
      <c r="B110" s="84" t="s">
        <v>543</v>
      </c>
      <c r="C110" s="84">
        <v>0.98550509954601484</v>
      </c>
      <c r="D110" s="84">
        <f>AVERAGE(C110:C112)</f>
        <v>0.92359657285080976</v>
      </c>
      <c r="E110" s="84">
        <f>STDEV(C110:C112)</f>
        <v>5.4405378022010897E-2</v>
      </c>
      <c r="F110" s="84">
        <f>D110/D107</f>
        <v>0.91268936559552016</v>
      </c>
      <c r="G110" s="84">
        <f>E110/D107</f>
        <v>5.3762878091487332E-2</v>
      </c>
      <c r="H110" s="84">
        <f>TTEST(C110:C112,C107:C109,2,2)</f>
        <v>9.5580929780484228E-2</v>
      </c>
      <c r="J110" s="87" t="s">
        <v>603</v>
      </c>
      <c r="K110" s="87" t="s">
        <v>195</v>
      </c>
      <c r="L110" s="87">
        <v>0.83211217329431764</v>
      </c>
      <c r="M110" s="87">
        <f>AVERAGE(L110:L112)</f>
        <v>1.2850232380808795</v>
      </c>
      <c r="N110" s="87">
        <f>STDEV(L110:L112)</f>
        <v>0.45929806222521224</v>
      </c>
      <c r="O110" s="87">
        <f>M110/M107</f>
        <v>1.6140527797409976</v>
      </c>
      <c r="P110" s="87">
        <f>N110/M107</f>
        <v>0.57690109571201231</v>
      </c>
      <c r="Q110" s="87">
        <f>TTEST(L110:L112,L107:L109,2,2)</f>
        <v>0.17710542004005567</v>
      </c>
    </row>
    <row r="111" spans="1:18">
      <c r="A111" s="84" t="s">
        <v>604</v>
      </c>
      <c r="B111" s="84" t="s">
        <v>543</v>
      </c>
      <c r="C111" s="84">
        <v>0.88339861437951794</v>
      </c>
      <c r="D111" s="84"/>
      <c r="E111" s="84"/>
      <c r="F111" s="84"/>
      <c r="G111" s="84"/>
      <c r="H111" s="84"/>
      <c r="J111" s="87" t="s">
        <v>604</v>
      </c>
      <c r="K111" s="87" t="s">
        <v>195</v>
      </c>
      <c r="L111" s="87">
        <v>1.7504523788690243</v>
      </c>
      <c r="M111" s="87"/>
      <c r="N111" s="87"/>
      <c r="O111" s="87"/>
      <c r="P111" s="87"/>
      <c r="Q111" s="87"/>
    </row>
    <row r="112" spans="1:18">
      <c r="A112" s="84" t="s">
        <v>605</v>
      </c>
      <c r="B112" s="84" t="s">
        <v>543</v>
      </c>
      <c r="C112" s="84">
        <v>0.9018860046268965</v>
      </c>
      <c r="D112" s="84"/>
      <c r="E112" s="84"/>
      <c r="F112" s="84"/>
      <c r="G112" s="84"/>
      <c r="H112" s="84"/>
      <c r="J112" s="87" t="s">
        <v>605</v>
      </c>
      <c r="K112" s="87" t="s">
        <v>195</v>
      </c>
      <c r="L112" s="87">
        <v>1.2725051620792969</v>
      </c>
      <c r="M112" s="87"/>
      <c r="N112" s="87"/>
      <c r="O112" s="87"/>
      <c r="P112" s="87"/>
      <c r="Q112" s="87"/>
    </row>
    <row r="113" spans="1:18">
      <c r="A113" s="84" t="s">
        <v>606</v>
      </c>
      <c r="B113" s="84" t="s">
        <v>543</v>
      </c>
      <c r="C113" s="84">
        <v>0.60860372030870058</v>
      </c>
      <c r="D113" s="84">
        <f>AVERAGE(C113:C115)</f>
        <v>0.71282199799030899</v>
      </c>
      <c r="E113" s="84">
        <f>STDEV(C113:C115)</f>
        <v>0.1560954072912524</v>
      </c>
      <c r="F113" s="84">
        <f>D113/D107</f>
        <v>0.70440393159990267</v>
      </c>
      <c r="G113" s="84">
        <f>E113/D107</f>
        <v>0.15425199967263237</v>
      </c>
      <c r="H113" s="84">
        <f>TTEST(C113:C115,C107:C109,2,2)</f>
        <v>3.3198198514662866E-2</v>
      </c>
      <c r="I113" t="s">
        <v>243</v>
      </c>
      <c r="J113" s="87" t="s">
        <v>606</v>
      </c>
      <c r="K113" s="87" t="s">
        <v>195</v>
      </c>
      <c r="L113" s="87">
        <v>1.1111545966340939</v>
      </c>
      <c r="M113" s="87">
        <f>AVERAGE(L113:L115)</f>
        <v>1.11528539780624</v>
      </c>
      <c r="N113" s="87">
        <f>STDEV(L113:L115)</f>
        <v>0.26406438133110027</v>
      </c>
      <c r="O113" s="87">
        <f>M113/M107</f>
        <v>1.4008536524383115</v>
      </c>
      <c r="P113" s="87">
        <f>N113/M107</f>
        <v>0.33167793086339753</v>
      </c>
      <c r="Q113" s="87">
        <f>TTEST(L113:L115,L107:L109,2,2)</f>
        <v>0.19517964543948002</v>
      </c>
    </row>
    <row r="114" spans="1:18">
      <c r="A114" s="84" t="s">
        <v>607</v>
      </c>
      <c r="B114" s="84" t="s">
        <v>543</v>
      </c>
      <c r="C114" s="84">
        <v>0.63757459351577672</v>
      </c>
      <c r="D114" s="84"/>
      <c r="E114" s="84"/>
      <c r="F114" s="84"/>
      <c r="G114" s="84"/>
      <c r="H114" s="84"/>
      <c r="J114" s="87" t="s">
        <v>607</v>
      </c>
      <c r="K114" s="87" t="s">
        <v>195</v>
      </c>
      <c r="L114" s="87">
        <v>1.3813909465687484</v>
      </c>
      <c r="M114" s="87"/>
      <c r="N114" s="87"/>
      <c r="O114" s="87"/>
      <c r="P114" s="87"/>
      <c r="Q114" s="87"/>
    </row>
    <row r="115" spans="1:18">
      <c r="A115" s="84" t="s">
        <v>608</v>
      </c>
      <c r="B115" s="84" t="s">
        <v>543</v>
      </c>
      <c r="C115" s="84">
        <v>0.89228768014644977</v>
      </c>
      <c r="D115" s="84"/>
      <c r="E115" s="84"/>
      <c r="F115" s="84"/>
      <c r="G115" s="84"/>
      <c r="H115" s="84"/>
      <c r="J115" s="87" t="s">
        <v>608</v>
      </c>
      <c r="K115" s="87" t="s">
        <v>195</v>
      </c>
      <c r="L115" s="87">
        <v>0.8533106502158776</v>
      </c>
      <c r="M115" s="87"/>
      <c r="N115" s="87"/>
      <c r="O115" s="87"/>
      <c r="P115" s="87"/>
      <c r="Q115" s="87"/>
    </row>
    <row r="116" spans="1:18">
      <c r="A116" s="84" t="s">
        <v>609</v>
      </c>
      <c r="B116" s="84" t="s">
        <v>543</v>
      </c>
      <c r="C116" s="84">
        <v>0.3146411959032267</v>
      </c>
      <c r="D116" s="84">
        <f>AVERAGE(C116:C118)</f>
        <v>0.34692758030174758</v>
      </c>
      <c r="E116" s="84">
        <f>STDEV(C116:C118)</f>
        <v>5.2787216397342546E-2</v>
      </c>
      <c r="F116" s="84">
        <f>D116/D107</f>
        <v>0.34283054147315234</v>
      </c>
      <c r="G116" s="84">
        <f>E116/D107</f>
        <v>5.2163826135186775E-2</v>
      </c>
      <c r="H116" s="84">
        <f>TTEST(C116:C118,C107:C109,2,2)</f>
        <v>7.6362689501659054E-5</v>
      </c>
      <c r="I116" t="s">
        <v>240</v>
      </c>
      <c r="J116" s="87" t="s">
        <v>609</v>
      </c>
      <c r="K116" s="87" t="s">
        <v>195</v>
      </c>
      <c r="L116" s="87">
        <v>4.9204360165247669</v>
      </c>
      <c r="M116" s="87">
        <f>AVERAGE(L116:L118)</f>
        <v>5.2505300926518119</v>
      </c>
      <c r="N116" s="87">
        <f>STDEV(L116:L118)</f>
        <v>0.60710272605146831</v>
      </c>
      <c r="O116" s="87">
        <f>M116/M107</f>
        <v>6.5949256324849594</v>
      </c>
      <c r="P116" s="87">
        <f>N116/M107</f>
        <v>0.76255106797534433</v>
      </c>
      <c r="Q116" s="87">
        <f>TTEST(L116:L118,L107:L109,2,2)</f>
        <v>2.9236039182479518E-4</v>
      </c>
      <c r="R116" t="s">
        <v>244</v>
      </c>
    </row>
    <row r="117" spans="1:18">
      <c r="A117" s="84" t="s">
        <v>610</v>
      </c>
      <c r="B117" s="84" t="s">
        <v>543</v>
      </c>
      <c r="C117" s="84">
        <v>0.318297094387265</v>
      </c>
      <c r="D117" s="84"/>
      <c r="E117" s="84"/>
      <c r="F117" s="84"/>
      <c r="G117" s="84"/>
      <c r="H117" s="84"/>
      <c r="J117" s="87" t="s">
        <v>610</v>
      </c>
      <c r="K117" s="87" t="s">
        <v>195</v>
      </c>
      <c r="L117" s="87">
        <v>5.9511629274449511</v>
      </c>
      <c r="M117" s="87"/>
      <c r="N117" s="87"/>
      <c r="O117" s="87"/>
      <c r="P117" s="87"/>
      <c r="Q117" s="87"/>
    </row>
    <row r="118" spans="1:18">
      <c r="A118" s="84" t="s">
        <v>611</v>
      </c>
      <c r="B118" s="84" t="s">
        <v>543</v>
      </c>
      <c r="C118" s="84">
        <v>0.40784445061475116</v>
      </c>
      <c r="D118" s="84"/>
      <c r="E118" s="84"/>
      <c r="F118" s="84"/>
      <c r="G118" s="84"/>
      <c r="H118" s="84"/>
      <c r="J118" s="87" t="s">
        <v>611</v>
      </c>
      <c r="K118" s="87" t="s">
        <v>195</v>
      </c>
      <c r="L118" s="87">
        <v>4.8799913339857168</v>
      </c>
      <c r="M118" s="87"/>
      <c r="N118" s="87"/>
      <c r="O118" s="87"/>
      <c r="P118" s="87"/>
      <c r="Q118" s="87"/>
    </row>
    <row r="119" spans="1:18">
      <c r="A119" s="84" t="s">
        <v>37</v>
      </c>
      <c r="B119" s="84" t="s">
        <v>543</v>
      </c>
      <c r="C119" s="84">
        <v>0.27471894130281305</v>
      </c>
      <c r="D119" s="84">
        <f>AVERAGE(C119:C121)</f>
        <v>0.23501844899198662</v>
      </c>
      <c r="E119" s="84">
        <f>STDEV(C119:C121)</f>
        <v>8.6352811836808874E-2</v>
      </c>
      <c r="F119" s="84">
        <f>D119/D107</f>
        <v>0.23224300026542841</v>
      </c>
      <c r="G119" s="84">
        <f>E119/D107</f>
        <v>8.5333028910510339E-2</v>
      </c>
      <c r="H119" s="84">
        <f>TTEST(C119:C121,C107:C109,2,2)</f>
        <v>1.5820727147403298E-4</v>
      </c>
      <c r="I119" t="s">
        <v>240</v>
      </c>
      <c r="J119" s="87" t="s">
        <v>37</v>
      </c>
      <c r="K119" s="87" t="s">
        <v>195</v>
      </c>
      <c r="L119" s="87">
        <v>3.7101403677502822</v>
      </c>
      <c r="M119" s="87">
        <f>AVERAGE(L119:L121)</f>
        <v>8.5440151328713547</v>
      </c>
      <c r="N119" s="87">
        <f>STDEV(L119:L121)</f>
        <v>4.2476053312232587</v>
      </c>
      <c r="O119" s="87">
        <f>M119/M107</f>
        <v>10.731705829659234</v>
      </c>
      <c r="P119" s="87">
        <f>N119/M107</f>
        <v>5.3352024997948506</v>
      </c>
      <c r="Q119" s="87">
        <f>TTEST(L119:L121,L107:L109,2,2)</f>
        <v>3.4368569704293431E-2</v>
      </c>
      <c r="R119" t="s">
        <v>365</v>
      </c>
    </row>
    <row r="120" spans="1:18">
      <c r="A120" s="84" t="s">
        <v>38</v>
      </c>
      <c r="B120" s="84" t="s">
        <v>543</v>
      </c>
      <c r="C120" s="84">
        <v>0.29438127811352383</v>
      </c>
      <c r="D120" s="84"/>
      <c r="E120" s="84"/>
      <c r="F120" s="84"/>
      <c r="G120" s="84"/>
      <c r="H120" s="84"/>
      <c r="J120" s="87" t="s">
        <v>38</v>
      </c>
      <c r="K120" s="87" t="s">
        <v>195</v>
      </c>
      <c r="L120" s="87">
        <v>11.680252255582355</v>
      </c>
      <c r="M120" s="87"/>
      <c r="N120" s="87"/>
      <c r="O120" s="87"/>
      <c r="P120" s="87"/>
      <c r="Q120" s="87"/>
    </row>
    <row r="121" spans="1:18">
      <c r="A121" s="84" t="s">
        <v>39</v>
      </c>
      <c r="B121" s="84" t="s">
        <v>543</v>
      </c>
      <c r="C121" s="84">
        <v>0.13595512755962305</v>
      </c>
      <c r="D121" s="84"/>
      <c r="E121" s="84"/>
      <c r="F121" s="84"/>
      <c r="G121" s="84"/>
      <c r="H121" s="84"/>
      <c r="J121" s="87" t="s">
        <v>39</v>
      </c>
      <c r="K121" s="87" t="s">
        <v>195</v>
      </c>
      <c r="L121" s="87">
        <v>10.241652775281427</v>
      </c>
      <c r="M121" s="87"/>
      <c r="N121" s="87"/>
      <c r="O121" s="87"/>
      <c r="P121" s="87"/>
      <c r="Q121" s="87"/>
    </row>
    <row r="122" spans="1:18">
      <c r="A122" s="84" t="s">
        <v>40</v>
      </c>
      <c r="B122" s="84" t="s">
        <v>543</v>
      </c>
      <c r="C122" s="84">
        <v>6.4422685684011119E-2</v>
      </c>
      <c r="D122" s="84">
        <f>AVERAGE(C122:C124)</f>
        <v>9.6236692264859522E-2</v>
      </c>
      <c r="E122" s="84">
        <f>STDEV(C122:C124)</f>
        <v>5.5456633551246297E-2</v>
      </c>
      <c r="F122" s="84">
        <f>D122/D107</f>
        <v>9.5100185721903888E-2</v>
      </c>
      <c r="G122" s="84">
        <f>E122/D107</f>
        <v>5.4801718825916543E-2</v>
      </c>
      <c r="H122" s="84">
        <f>TTEST(C122:C124,C107:C109,2,2)</f>
        <v>2.4133583017077101E-5</v>
      </c>
      <c r="I122" t="s">
        <v>240</v>
      </c>
      <c r="J122" s="87" t="s">
        <v>40</v>
      </c>
      <c r="K122" s="87" t="s">
        <v>195</v>
      </c>
      <c r="L122" s="87">
        <v>12.7802503532335</v>
      </c>
      <c r="M122" s="87">
        <f>AVERAGE(L122:L124)</f>
        <v>16.121580687157522</v>
      </c>
      <c r="N122" s="87">
        <f>STDEV(L122:L124)</f>
        <v>7.5004571319715305</v>
      </c>
      <c r="O122" s="87">
        <f>M122/M107</f>
        <v>20.249503161348752</v>
      </c>
      <c r="P122" s="87">
        <f>N122/M107</f>
        <v>9.420945337351851</v>
      </c>
      <c r="Q122" s="87">
        <f>TTEST(L122:L124,L107:L109,2,2)</f>
        <v>2.4072774916858136E-2</v>
      </c>
      <c r="R122" t="s">
        <v>56</v>
      </c>
    </row>
    <row r="123" spans="1:18">
      <c r="A123" s="84" t="s">
        <v>41</v>
      </c>
      <c r="B123" s="84" t="s">
        <v>543</v>
      </c>
      <c r="C123" s="84">
        <v>0.16027206498322627</v>
      </c>
      <c r="D123" s="84"/>
      <c r="E123" s="84"/>
      <c r="F123" s="84"/>
      <c r="G123" s="84"/>
      <c r="H123" s="84"/>
      <c r="J123" s="87" t="s">
        <v>41</v>
      </c>
      <c r="K123" s="87" t="s">
        <v>195</v>
      </c>
      <c r="L123" s="87">
        <v>24.712035654990803</v>
      </c>
      <c r="M123" s="87"/>
      <c r="N123" s="87"/>
      <c r="O123" s="87"/>
      <c r="P123" s="87"/>
      <c r="Q123" s="87"/>
    </row>
    <row r="124" spans="1:18">
      <c r="A124" s="84" t="s">
        <v>42</v>
      </c>
      <c r="B124" s="84" t="s">
        <v>543</v>
      </c>
      <c r="C124" s="84">
        <v>6.4015326127341177E-2</v>
      </c>
      <c r="D124" s="84"/>
      <c r="E124" s="84"/>
      <c r="F124" s="84"/>
      <c r="G124" s="84"/>
      <c r="H124" s="84"/>
      <c r="J124" s="87" t="s">
        <v>42</v>
      </c>
      <c r="K124" s="87" t="s">
        <v>195</v>
      </c>
      <c r="L124" s="87">
        <v>10.872456053248255</v>
      </c>
      <c r="M124" s="87"/>
      <c r="N124" s="87"/>
      <c r="O124" s="87"/>
      <c r="P124" s="87"/>
      <c r="Q124" s="87"/>
    </row>
    <row r="125" spans="1:18">
      <c r="A125" s="84" t="s">
        <v>184</v>
      </c>
      <c r="B125" s="84" t="s">
        <v>543</v>
      </c>
      <c r="C125" s="84">
        <v>1.7540989355347363E-2</v>
      </c>
      <c r="D125" s="84">
        <f>AVERAGE(C125:C127)</f>
        <v>2.3127213094375227E-2</v>
      </c>
      <c r="E125" s="84">
        <f>STDEV(C125:C127)</f>
        <v>9.0701996837905044E-3</v>
      </c>
      <c r="F125" s="84">
        <f>D125/D107</f>
        <v>2.2854092433393362E-2</v>
      </c>
      <c r="G125" s="84">
        <f>E125/D107</f>
        <v>8.9630852241811519E-3</v>
      </c>
      <c r="H125" s="84">
        <f>TTEST(C125:C127,C107:C109,2,2)</f>
        <v>3.0198286278766673E-6</v>
      </c>
      <c r="I125" t="s">
        <v>240</v>
      </c>
      <c r="J125" s="87" t="s">
        <v>184</v>
      </c>
      <c r="K125" s="87" t="s">
        <v>195</v>
      </c>
      <c r="L125" s="87">
        <v>327.98255712050974</v>
      </c>
      <c r="M125" s="87">
        <f>AVERAGE(L125:L127)</f>
        <v>359.30496214126782</v>
      </c>
      <c r="N125" s="87">
        <f>STDEV(L125:L127)</f>
        <v>177.71462039067407</v>
      </c>
      <c r="O125" s="87">
        <f>M125/M107</f>
        <v>451.30481358839512</v>
      </c>
      <c r="P125" s="87">
        <f>N125/M107</f>
        <v>223.21835788010074</v>
      </c>
      <c r="Q125" s="87">
        <f>TTEST(L125:L127,L107:L109,2,2)</f>
        <v>2.5029321312048766E-2</v>
      </c>
      <c r="R125" t="s">
        <v>501</v>
      </c>
    </row>
    <row r="126" spans="1:18">
      <c r="A126" s="84" t="s">
        <v>504</v>
      </c>
      <c r="B126" s="84" t="s">
        <v>543</v>
      </c>
      <c r="C126" s="84">
        <v>3.3592619311538674E-2</v>
      </c>
      <c r="D126" s="84"/>
      <c r="E126" s="84"/>
      <c r="F126" s="84"/>
      <c r="G126" s="84"/>
      <c r="H126" s="84"/>
      <c r="J126" s="87" t="s">
        <v>504</v>
      </c>
      <c r="K126" s="87" t="s">
        <v>195</v>
      </c>
      <c r="L126" s="87">
        <v>199.33397367178094</v>
      </c>
      <c r="M126" s="87"/>
      <c r="N126" s="87"/>
      <c r="O126" s="87"/>
      <c r="P126" s="87"/>
      <c r="Q126" s="87"/>
    </row>
    <row r="127" spans="1:18">
      <c r="A127" s="84" t="s">
        <v>505</v>
      </c>
      <c r="B127" s="84" t="s">
        <v>543</v>
      </c>
      <c r="C127" s="84">
        <v>1.8248030616239641E-2</v>
      </c>
      <c r="D127" s="84"/>
      <c r="E127" s="84"/>
      <c r="F127" s="84"/>
      <c r="G127" s="84"/>
      <c r="H127" s="84"/>
      <c r="J127" s="87" t="s">
        <v>505</v>
      </c>
      <c r="K127" s="87" t="s">
        <v>195</v>
      </c>
      <c r="L127" s="87">
        <v>550.59835563151273</v>
      </c>
      <c r="M127" s="87"/>
      <c r="N127" s="87"/>
      <c r="O127" s="87"/>
      <c r="P127" s="87"/>
      <c r="Q127" s="87"/>
    </row>
    <row r="128" spans="1:18">
      <c r="A128" s="84" t="s">
        <v>506</v>
      </c>
      <c r="B128" s="84" t="s">
        <v>543</v>
      </c>
      <c r="C128" s="84">
        <v>1.9349514283004247E-2</v>
      </c>
      <c r="D128" s="84">
        <f>AVERAGE(C128:C130)</f>
        <v>2.2342669706476054E-2</v>
      </c>
      <c r="E128" s="84">
        <f>STDEV(C128:C130)</f>
        <v>2.6012228488355433E-3</v>
      </c>
      <c r="F128" s="84">
        <f>D128/D107</f>
        <v>2.2078814105136162E-2</v>
      </c>
      <c r="G128" s="84">
        <f>E128/D107</f>
        <v>2.5705037258294135E-3</v>
      </c>
      <c r="H128" s="84">
        <f>TTEST(C128:C130,C107:C109,2,2)</f>
        <v>2.7967891213836363E-6</v>
      </c>
      <c r="I128" t="s">
        <v>240</v>
      </c>
      <c r="J128" s="87" t="s">
        <v>506</v>
      </c>
      <c r="K128" s="87" t="s">
        <v>195</v>
      </c>
      <c r="L128" s="87">
        <v>545.29848178194777</v>
      </c>
      <c r="M128" s="87">
        <f>AVERAGE(L128:L130)</f>
        <v>582.42951704495692</v>
      </c>
      <c r="N128" s="87">
        <f>STDEV(L128:L130)</f>
        <v>49.562045294620518</v>
      </c>
      <c r="O128" s="87">
        <f>M128/M107</f>
        <v>731.56029644535602</v>
      </c>
      <c r="P128" s="87">
        <f>N128/M107</f>
        <v>62.252381596539294</v>
      </c>
      <c r="Q128" s="87">
        <f>TTEST(L128:L130,L107:L109,2,2)</f>
        <v>3.4590190734237194E-5</v>
      </c>
      <c r="R128" t="s">
        <v>242</v>
      </c>
    </row>
    <row r="129" spans="1:17">
      <c r="A129" s="84" t="s">
        <v>516</v>
      </c>
      <c r="B129" s="84" t="s">
        <v>543</v>
      </c>
      <c r="C129" s="84">
        <v>2.4056332119446456E-2</v>
      </c>
      <c r="D129" s="84"/>
      <c r="E129" s="84"/>
      <c r="F129" s="84"/>
      <c r="G129" s="84"/>
      <c r="H129" s="84"/>
      <c r="J129" s="87" t="s">
        <v>516</v>
      </c>
      <c r="K129" s="87" t="s">
        <v>195</v>
      </c>
      <c r="L129" s="87">
        <v>563.280833120431</v>
      </c>
      <c r="M129" s="87"/>
      <c r="N129" s="87"/>
      <c r="O129" s="87"/>
      <c r="P129" s="87"/>
      <c r="Q129" s="87"/>
    </row>
    <row r="130" spans="1:17">
      <c r="A130" s="84" t="s">
        <v>517</v>
      </c>
      <c r="B130" s="84" t="s">
        <v>543</v>
      </c>
      <c r="C130" s="84">
        <v>2.3622162716977466E-2</v>
      </c>
      <c r="D130" s="84"/>
      <c r="E130" s="84"/>
      <c r="F130" s="84"/>
      <c r="G130" s="84"/>
      <c r="H130" s="84"/>
      <c r="J130" s="87" t="s">
        <v>517</v>
      </c>
      <c r="K130" s="87" t="s">
        <v>195</v>
      </c>
      <c r="L130" s="87">
        <v>638.709236232492</v>
      </c>
      <c r="M130" s="87"/>
      <c r="N130" s="87"/>
      <c r="O130" s="87"/>
      <c r="P130" s="87"/>
      <c r="Q130" s="87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0"/>
  <sheetViews>
    <sheetView workbookViewId="0"/>
  </sheetViews>
  <sheetFormatPr baseColWidth="10" defaultRowHeight="13" x14ac:dyDescent="0"/>
  <cols>
    <col min="1" max="22" width="10.7109375" style="105"/>
    <col min="23" max="23" width="12.28515625" style="105" bestFit="1" customWidth="1"/>
    <col min="24" max="16384" width="10.7109375" style="105"/>
  </cols>
  <sheetData>
    <row r="1" spans="1:23">
      <c r="A1" s="215" t="s">
        <v>29</v>
      </c>
    </row>
    <row r="3" spans="1:23" ht="14">
      <c r="A3" s="208" t="s">
        <v>117</v>
      </c>
      <c r="B3" s="3"/>
      <c r="C3" s="209" t="s">
        <v>476</v>
      </c>
      <c r="D3" s="209" t="s">
        <v>584</v>
      </c>
      <c r="E3" s="61" t="s">
        <v>585</v>
      </c>
      <c r="F3" s="61" t="s">
        <v>586</v>
      </c>
      <c r="G3" s="61" t="s">
        <v>587</v>
      </c>
      <c r="I3" s="208" t="s">
        <v>349</v>
      </c>
      <c r="J3" s="3"/>
      <c r="K3" s="209" t="s">
        <v>596</v>
      </c>
      <c r="L3" s="209" t="s">
        <v>455</v>
      </c>
      <c r="M3" s="61" t="s">
        <v>260</v>
      </c>
      <c r="N3" s="61" t="s">
        <v>261</v>
      </c>
      <c r="O3" s="61" t="s">
        <v>262</v>
      </c>
      <c r="Q3" s="211" t="s">
        <v>352</v>
      </c>
      <c r="R3" s="3"/>
      <c r="S3" s="3"/>
      <c r="T3" s="3"/>
      <c r="U3" s="3"/>
      <c r="V3" s="3"/>
      <c r="W3" s="3"/>
    </row>
    <row r="4" spans="1:23">
      <c r="A4" s="210" t="s">
        <v>340</v>
      </c>
      <c r="B4" s="3">
        <v>0.68697258531802252</v>
      </c>
      <c r="C4" s="3">
        <f>AVERAGE(B4:B8)</f>
        <v>0.56927832385508614</v>
      </c>
      <c r="D4" s="3">
        <f>STDEV(B4:B8)</f>
        <v>0.29123693884817975</v>
      </c>
      <c r="E4" s="3">
        <f>C4/C4</f>
        <v>1</v>
      </c>
      <c r="F4" s="3">
        <f>D4/C4</f>
        <v>0.5115897209575051</v>
      </c>
      <c r="G4" s="3"/>
      <c r="I4" s="210" t="s">
        <v>340</v>
      </c>
      <c r="J4" s="3">
        <v>0.91091533254879897</v>
      </c>
      <c r="K4" s="3">
        <f>AVERAGE(J4:J6)</f>
        <v>1.0172410695285408</v>
      </c>
      <c r="L4" s="3">
        <f>STDEV(J4:J6)</f>
        <v>0.1159119762868111</v>
      </c>
      <c r="M4" s="3">
        <f>K4/K4</f>
        <v>1</v>
      </c>
      <c r="N4" s="3">
        <f>L4/K4</f>
        <v>0.11394740121978428</v>
      </c>
      <c r="O4" s="3"/>
      <c r="Q4" s="210" t="s">
        <v>466</v>
      </c>
      <c r="R4" s="3">
        <v>1.2755707168714727</v>
      </c>
      <c r="S4" s="3">
        <f>AVERAGE(R4:R6)</f>
        <v>1.019854527298673</v>
      </c>
      <c r="T4" s="3">
        <f>STDEV(R4:R6)</f>
        <v>0.24638962599366923</v>
      </c>
      <c r="U4" s="3">
        <f>S4/S4</f>
        <v>1</v>
      </c>
      <c r="V4" s="3">
        <f>T4/S4</f>
        <v>0.24159291290914861</v>
      </c>
      <c r="W4" s="3"/>
    </row>
    <row r="5" spans="1:23">
      <c r="A5" s="3"/>
      <c r="B5" s="3">
        <v>0.30171839603303213</v>
      </c>
      <c r="C5" s="3"/>
      <c r="D5" s="3"/>
      <c r="E5" s="3"/>
      <c r="F5" s="3"/>
      <c r="G5" s="3"/>
      <c r="I5" s="3"/>
      <c r="J5" s="3">
        <v>1</v>
      </c>
      <c r="K5" s="3"/>
      <c r="L5" s="3"/>
      <c r="M5" s="3"/>
      <c r="N5" s="3"/>
      <c r="O5" s="3"/>
      <c r="Q5" s="3"/>
      <c r="R5" s="3">
        <v>1</v>
      </c>
      <c r="S5" s="3"/>
      <c r="T5" s="3"/>
      <c r="U5" s="3"/>
      <c r="V5" s="3"/>
      <c r="W5" s="3"/>
    </row>
    <row r="6" spans="1:23">
      <c r="A6" s="3"/>
      <c r="B6" s="3">
        <v>1</v>
      </c>
      <c r="C6" s="3"/>
      <c r="D6" s="3"/>
      <c r="E6" s="3"/>
      <c r="F6" s="3"/>
      <c r="G6" s="3"/>
      <c r="I6" s="3"/>
      <c r="J6" s="3">
        <v>1.1408078760368232</v>
      </c>
      <c r="K6" s="3"/>
      <c r="L6" s="3"/>
      <c r="M6" s="3"/>
      <c r="N6" s="3"/>
      <c r="O6" s="3"/>
      <c r="Q6" s="3"/>
      <c r="R6" s="3">
        <v>0.78399286502454624</v>
      </c>
      <c r="S6" s="3"/>
      <c r="T6" s="3"/>
      <c r="U6" s="3"/>
      <c r="V6" s="3"/>
      <c r="W6" s="3"/>
    </row>
    <row r="7" spans="1:23">
      <c r="A7" s="3"/>
      <c r="B7" s="3">
        <v>0.54900512041369309</v>
      </c>
      <c r="C7" s="3"/>
      <c r="D7" s="3"/>
      <c r="E7" s="3"/>
      <c r="F7" s="3"/>
      <c r="G7" s="3"/>
      <c r="I7" s="210" t="s">
        <v>341</v>
      </c>
      <c r="J7" s="3">
        <v>2.0654216156151879</v>
      </c>
      <c r="K7" s="3">
        <f>AVERAGE(J7:J9)</f>
        <v>1.7270841624367406</v>
      </c>
      <c r="L7" s="3">
        <f>STDEV(J7:J9)</f>
        <v>0.47848141494373136</v>
      </c>
      <c r="M7" s="3">
        <f>K7/K4</f>
        <v>1.6978120665509404</v>
      </c>
      <c r="N7" s="3">
        <f>L7/K4</f>
        <v>0.47037170369604958</v>
      </c>
      <c r="O7" s="3">
        <f>TTEST(J7:J8,J22:J24,2,2)</f>
        <v>0.55719990820922705</v>
      </c>
      <c r="Q7" s="210" t="s">
        <v>467</v>
      </c>
      <c r="R7" s="3">
        <v>2.0040920312062398</v>
      </c>
      <c r="S7" s="3">
        <f>AVERAGE(R7:R9)</f>
        <v>1.9937305666793188</v>
      </c>
      <c r="T7" s="3">
        <f>STDEV(R7:R9)</f>
        <v>1.4653323660019238E-2</v>
      </c>
      <c r="U7" s="3">
        <f>S7/S4</f>
        <v>1.9549166212559628</v>
      </c>
      <c r="V7" s="3">
        <f>T7/S4</f>
        <v>1.4368052764183974E-2</v>
      </c>
      <c r="W7" s="3">
        <f>TTEST(R7:R8,R22:R24,2,2)</f>
        <v>0.38163180416779013</v>
      </c>
    </row>
    <row r="8" spans="1:23">
      <c r="A8" s="3"/>
      <c r="B8" s="3">
        <v>0.30869551751068275</v>
      </c>
      <c r="C8" s="3"/>
      <c r="D8" s="3"/>
      <c r="E8" s="3"/>
      <c r="F8" s="3"/>
      <c r="G8" s="3"/>
      <c r="I8" s="3"/>
      <c r="J8" s="3">
        <v>1.388746709258293</v>
      </c>
      <c r="K8" s="3"/>
      <c r="L8" s="3"/>
      <c r="M8" s="3"/>
      <c r="N8" s="3"/>
      <c r="O8" s="3"/>
      <c r="Q8" s="3"/>
      <c r="R8" s="3">
        <v>1.983369102152398</v>
      </c>
      <c r="S8" s="3"/>
      <c r="T8" s="3"/>
      <c r="U8" s="3"/>
      <c r="V8" s="3"/>
      <c r="W8" s="3"/>
    </row>
    <row r="9" spans="1:23">
      <c r="A9" s="210" t="s">
        <v>588</v>
      </c>
      <c r="B9" s="3">
        <v>0.77525963974577683</v>
      </c>
      <c r="C9" s="3">
        <f>AVERAGE(B9:B11)</f>
        <v>0.91041284156895463</v>
      </c>
      <c r="D9" s="3">
        <f>STDEV(B9:B11)</f>
        <v>0.33974303556544799</v>
      </c>
      <c r="E9" s="3">
        <f>C9/C4</f>
        <v>1.5992403072784249</v>
      </c>
      <c r="F9" s="3">
        <f>D9/C4</f>
        <v>0.59679601581305242</v>
      </c>
      <c r="G9" s="3">
        <f>TTEST(B9:B11,B26:B28,2,2)</f>
        <v>0.5247051174537628</v>
      </c>
      <c r="I9" s="3"/>
      <c r="J9" s="3"/>
      <c r="K9" s="3"/>
      <c r="L9" s="3"/>
      <c r="M9" s="3"/>
      <c r="N9" s="3"/>
      <c r="O9" s="3"/>
      <c r="Q9" s="3"/>
      <c r="R9" s="3"/>
      <c r="S9" s="3"/>
      <c r="T9" s="3"/>
      <c r="U9" s="3"/>
      <c r="V9" s="3"/>
      <c r="W9" s="3"/>
    </row>
    <row r="10" spans="1:23">
      <c r="A10" s="3"/>
      <c r="B10" s="3">
        <v>0.65904502844741852</v>
      </c>
      <c r="C10" s="3"/>
      <c r="D10" s="3"/>
      <c r="E10" s="3"/>
      <c r="F10" s="3"/>
      <c r="G10" s="3"/>
      <c r="I10" s="210" t="s">
        <v>209</v>
      </c>
      <c r="J10" s="3">
        <v>2.1700943930477226</v>
      </c>
      <c r="K10" s="3">
        <f>AVERAGE(J10:J12)</f>
        <v>2.111378862431907</v>
      </c>
      <c r="L10" s="3">
        <f>STDEV(J10:J12)</f>
        <v>0.29903813794363787</v>
      </c>
      <c r="M10" s="3">
        <f>K10/K4</f>
        <v>2.0755934121008943</v>
      </c>
      <c r="N10" s="3">
        <f>L10/K4</f>
        <v>0.29396978445063432</v>
      </c>
      <c r="O10" s="3">
        <f>TTEST(J10:J12,J25:J27,2,2)</f>
        <v>0.44504814305173529</v>
      </c>
      <c r="Q10" s="210" t="s">
        <v>468</v>
      </c>
      <c r="R10" s="3">
        <v>1.7679655326076744</v>
      </c>
      <c r="S10" s="3">
        <f>AVERAGE(R10:R12)</f>
        <v>2.1647740985844903</v>
      </c>
      <c r="T10" s="3">
        <f>STDEV(R10:R12)</f>
        <v>0.90033054185781314</v>
      </c>
      <c r="U10" s="3">
        <f>S10/S4</f>
        <v>2.1226302777891362</v>
      </c>
      <c r="V10" s="3">
        <f>T10/S4</f>
        <v>0.88280290743283996</v>
      </c>
      <c r="W10" s="3">
        <f>TTEST(R10:R12,R25:R27,2,2)</f>
        <v>0.3380986198036226</v>
      </c>
    </row>
    <row r="11" spans="1:23">
      <c r="A11" s="3"/>
      <c r="B11" s="3">
        <v>1.2969338565136683</v>
      </c>
      <c r="C11" s="3"/>
      <c r="D11" s="3"/>
      <c r="E11" s="3"/>
      <c r="F11" s="3"/>
      <c r="G11" s="3"/>
      <c r="I11" s="3"/>
      <c r="J11" s="3">
        <v>2.376704270707386</v>
      </c>
      <c r="K11" s="3"/>
      <c r="L11" s="3"/>
      <c r="M11" s="3"/>
      <c r="N11" s="3"/>
      <c r="O11" s="3"/>
      <c r="Q11" s="3"/>
      <c r="R11" s="3">
        <v>3.1953456160141203</v>
      </c>
      <c r="S11" s="3"/>
      <c r="T11" s="3"/>
      <c r="U11" s="3"/>
      <c r="V11" s="3"/>
      <c r="W11" s="3"/>
    </row>
    <row r="12" spans="1:23">
      <c r="A12" s="210" t="s">
        <v>209</v>
      </c>
      <c r="B12" s="3">
        <v>0.67017213495590011</v>
      </c>
      <c r="C12" s="3">
        <f>AVERAGE(B12:B14)</f>
        <v>0.50261239139749792</v>
      </c>
      <c r="D12" s="3">
        <f>STDEV(B12:B14)</f>
        <v>0.1818950875622318</v>
      </c>
      <c r="E12" s="3">
        <f>C12/C4</f>
        <v>0.88289395597194997</v>
      </c>
      <c r="F12" s="3">
        <f>D12/C4</f>
        <v>0.31951873089152522</v>
      </c>
      <c r="G12" s="3">
        <f>TTEST(B12:B14,B29:B31,2,2)</f>
        <v>0.50588683562229053</v>
      </c>
      <c r="I12" s="3"/>
      <c r="J12" s="3">
        <v>1.7873379235406119</v>
      </c>
      <c r="K12" s="3"/>
      <c r="L12" s="3"/>
      <c r="M12" s="3"/>
      <c r="N12" s="3"/>
      <c r="O12" s="3"/>
      <c r="Q12" s="3"/>
      <c r="R12" s="3">
        <v>1.5310111471316759</v>
      </c>
      <c r="S12" s="3"/>
      <c r="T12" s="3"/>
      <c r="U12" s="3"/>
      <c r="V12" s="3"/>
      <c r="W12" s="3"/>
    </row>
    <row r="13" spans="1:23">
      <c r="A13" s="3"/>
      <c r="B13" s="3">
        <v>0.52850759487814747</v>
      </c>
      <c r="C13" s="3"/>
      <c r="D13" s="3"/>
      <c r="E13" s="3"/>
      <c r="F13" s="3"/>
      <c r="G13" s="3"/>
      <c r="I13" s="210" t="s">
        <v>44</v>
      </c>
      <c r="J13" s="3">
        <v>4.7808052809072814</v>
      </c>
      <c r="K13" s="3">
        <f>AVERAGE(J13:J15)</f>
        <v>4.1594304124732879</v>
      </c>
      <c r="L13" s="3">
        <f>STDEV(J13:J15)</f>
        <v>1.4116502472219277</v>
      </c>
      <c r="M13" s="3">
        <f>K13/K4</f>
        <v>4.0889328371307823</v>
      </c>
      <c r="N13" s="3">
        <f>L13/K4</f>
        <v>1.3877243944507502</v>
      </c>
      <c r="O13" s="3">
        <f>TTEST(J13:J15,J28:J30,2,2)</f>
        <v>0.55066518954060206</v>
      </c>
      <c r="Q13" s="210" t="s">
        <v>469</v>
      </c>
      <c r="R13" s="3">
        <v>5.2252288779091032</v>
      </c>
      <c r="S13" s="3">
        <f>AVERAGE(R13:R15)</f>
        <v>3.6995377753038134</v>
      </c>
      <c r="T13" s="3">
        <f>STDEV(R13:R15)</f>
        <v>1.3514444765567208</v>
      </c>
      <c r="U13" s="3">
        <f>S13/S4</f>
        <v>3.6275151762113742</v>
      </c>
      <c r="V13" s="3">
        <f>T13/S4</f>
        <v>1.3251345563335808</v>
      </c>
      <c r="W13" s="3">
        <f>TTEST(R13:R15,R28:R30,2,2)</f>
        <v>0.75145018750734449</v>
      </c>
    </row>
    <row r="14" spans="1:23">
      <c r="A14" s="3"/>
      <c r="B14" s="3">
        <v>0.30915744435844611</v>
      </c>
      <c r="C14" s="3"/>
      <c r="D14" s="3"/>
      <c r="E14" s="3"/>
      <c r="F14" s="3"/>
      <c r="G14" s="3"/>
      <c r="I14" s="3"/>
      <c r="J14" s="3">
        <v>2.5436849814068365</v>
      </c>
      <c r="K14" s="3"/>
      <c r="L14" s="3"/>
      <c r="M14" s="3"/>
      <c r="N14" s="3"/>
      <c r="O14" s="3"/>
      <c r="Q14" s="3"/>
      <c r="R14" s="3">
        <v>2.6527870148397934</v>
      </c>
      <c r="S14" s="3"/>
      <c r="T14" s="3"/>
      <c r="U14" s="3"/>
      <c r="V14" s="3"/>
      <c r="W14" s="3"/>
    </row>
    <row r="15" spans="1:23">
      <c r="A15" s="210" t="s">
        <v>44</v>
      </c>
      <c r="B15" s="3">
        <v>1.1860448777649051</v>
      </c>
      <c r="C15" s="3">
        <f>AVERAGE(B15:B17)</f>
        <v>1.3700501122165898</v>
      </c>
      <c r="D15" s="3">
        <f>STDEV(B15:B17)</f>
        <v>0.76494354908814355</v>
      </c>
      <c r="E15" s="3">
        <f>C15/C4</f>
        <v>2.4066437361232569</v>
      </c>
      <c r="F15" s="3">
        <f>D15/C4</f>
        <v>1.3437074925109311</v>
      </c>
      <c r="G15" s="3">
        <f>TTEST(B15:B17,B32:B34,2,2)</f>
        <v>0.54384456589958163</v>
      </c>
      <c r="I15" s="3"/>
      <c r="J15" s="3">
        <v>5.153800975105745</v>
      </c>
      <c r="K15" s="3"/>
      <c r="L15" s="3"/>
      <c r="M15" s="3"/>
      <c r="N15" s="3"/>
      <c r="O15" s="3"/>
      <c r="Q15" s="3"/>
      <c r="R15" s="3">
        <v>3.2205974331625429</v>
      </c>
      <c r="S15" s="3"/>
      <c r="T15" s="3"/>
      <c r="U15" s="3"/>
      <c r="V15" s="3"/>
      <c r="W15" s="3"/>
    </row>
    <row r="16" spans="1:23">
      <c r="A16" s="3"/>
      <c r="B16" s="3">
        <v>2.2102139343724594</v>
      </c>
      <c r="C16" s="3"/>
      <c r="D16" s="3"/>
      <c r="E16" s="3"/>
      <c r="F16" s="3"/>
      <c r="G16" s="3"/>
      <c r="I16" s="210" t="s">
        <v>45</v>
      </c>
      <c r="J16" s="3">
        <v>6.3974539776721819</v>
      </c>
      <c r="K16" s="3">
        <f>AVERAGE(J16:J18)</f>
        <v>5.8279153391318603</v>
      </c>
      <c r="L16" s="3">
        <f>STDEV(J16:J18)</f>
        <v>0.66988781586009261</v>
      </c>
      <c r="M16" s="3">
        <f>K16/K4</f>
        <v>5.7291388577467837</v>
      </c>
      <c r="N16" s="3">
        <f>L16/K4</f>
        <v>0.65853398562699061</v>
      </c>
      <c r="O16" s="3">
        <f>TTEST(J16:J18,J31:J33,2,2)</f>
        <v>0.30442107353313785</v>
      </c>
      <c r="Q16" s="210" t="s">
        <v>470</v>
      </c>
      <c r="R16" s="3">
        <v>5.0354839248069121</v>
      </c>
      <c r="S16" s="3">
        <f>AVERAGE(R16:R18)</f>
        <v>4.786916470441013</v>
      </c>
      <c r="T16" s="3">
        <f>STDEV(R16:R18)</f>
        <v>0.39846912316013744</v>
      </c>
      <c r="U16" s="3">
        <f>S16/S4</f>
        <v>4.6937247835927138</v>
      </c>
      <c r="V16" s="3">
        <f>T16/S4</f>
        <v>0.39071172652003378</v>
      </c>
      <c r="W16" s="3">
        <f>TTEST(R16:R18,R31:R33,2,2)</f>
        <v>0.46674237581977079</v>
      </c>
    </row>
    <row r="17" spans="1:23">
      <c r="A17" s="3"/>
      <c r="B17" s="3">
        <v>0.7138915245124049</v>
      </c>
      <c r="C17" s="3"/>
      <c r="D17" s="3"/>
      <c r="E17" s="3"/>
      <c r="F17" s="3"/>
      <c r="G17" s="3"/>
      <c r="I17" s="3"/>
      <c r="J17" s="3">
        <v>5.0898591457466056</v>
      </c>
      <c r="K17" s="3"/>
      <c r="L17" s="3"/>
      <c r="M17" s="3"/>
      <c r="N17" s="3"/>
      <c r="O17" s="3"/>
      <c r="Q17" s="3"/>
      <c r="R17" s="3">
        <v>4.997950961648522</v>
      </c>
      <c r="S17" s="3"/>
      <c r="T17" s="3"/>
      <c r="U17" s="3"/>
      <c r="V17" s="3"/>
      <c r="W17" s="3"/>
    </row>
    <row r="18" spans="1:23">
      <c r="A18" s="210" t="s">
        <v>45</v>
      </c>
      <c r="B18" s="3">
        <v>0.32712992360420851</v>
      </c>
      <c r="C18" s="3">
        <f>AVERAGE(B18:B20)</f>
        <v>0.5567436822859112</v>
      </c>
      <c r="D18" s="3">
        <f>STDEV(B18:B20)</f>
        <v>0.28946136474718343</v>
      </c>
      <c r="E18" s="3">
        <f>C18/C4</f>
        <v>0.97798152319538212</v>
      </c>
      <c r="F18" s="3">
        <f>D18/C4</f>
        <v>0.50847072972493479</v>
      </c>
      <c r="G18" s="3">
        <f>TTEST(B18:B20,B35:B37,2,2)</f>
        <v>0.51333775498553691</v>
      </c>
      <c r="I18" s="3"/>
      <c r="J18" s="3">
        <v>5.9964328939767935</v>
      </c>
      <c r="K18" s="3"/>
      <c r="L18" s="3"/>
      <c r="M18" s="3"/>
      <c r="N18" s="3"/>
      <c r="O18" s="3"/>
      <c r="Q18" s="3"/>
      <c r="R18" s="3">
        <v>4.3273145248676048</v>
      </c>
      <c r="S18" s="3"/>
      <c r="T18" s="3"/>
      <c r="U18" s="3"/>
      <c r="V18" s="3"/>
      <c r="W18" s="3"/>
    </row>
    <row r="19" spans="1:23">
      <c r="A19" s="3"/>
      <c r="B19" s="3">
        <v>0.46120317502700597</v>
      </c>
      <c r="C19" s="3"/>
      <c r="D19" s="3"/>
      <c r="E19" s="3"/>
      <c r="F19" s="3"/>
      <c r="G19" s="3"/>
      <c r="I19" s="210" t="s">
        <v>438</v>
      </c>
      <c r="J19" s="3">
        <v>0.91091533254879897</v>
      </c>
      <c r="K19" s="3">
        <f>AVERAGE(J19:J21)</f>
        <v>1.0172410695285408</v>
      </c>
      <c r="L19" s="3">
        <f>STDEV(J19:J21)</f>
        <v>0.1159119762868111</v>
      </c>
      <c r="M19" s="3">
        <f>K19/K4</f>
        <v>1</v>
      </c>
      <c r="N19" s="3">
        <f>L19/K4</f>
        <v>0.11394740121978428</v>
      </c>
      <c r="O19" s="3"/>
      <c r="Q19" s="210" t="s">
        <v>471</v>
      </c>
      <c r="R19" s="3">
        <v>1.2755707168714727</v>
      </c>
      <c r="S19" s="3">
        <f>AVERAGE(R19:R21)</f>
        <v>1.019854527298673</v>
      </c>
      <c r="T19" s="3">
        <f>STDEV(R19:R21)</f>
        <v>0.24638962599366923</v>
      </c>
      <c r="U19" s="3">
        <f>S19/S4</f>
        <v>1</v>
      </c>
      <c r="V19" s="3">
        <f>T19/S4</f>
        <v>0.24159291290914861</v>
      </c>
      <c r="W19" s="3"/>
    </row>
    <row r="20" spans="1:23">
      <c r="A20" s="3"/>
      <c r="B20" s="3">
        <v>0.88189794822651912</v>
      </c>
      <c r="C20" s="3"/>
      <c r="D20" s="3"/>
      <c r="E20" s="3"/>
      <c r="F20" s="3"/>
      <c r="G20" s="3"/>
      <c r="I20" s="3"/>
      <c r="J20" s="3">
        <v>1</v>
      </c>
      <c r="K20" s="3"/>
      <c r="L20" s="3"/>
      <c r="M20" s="3"/>
      <c r="N20" s="3"/>
      <c r="O20" s="3"/>
      <c r="Q20" s="3"/>
      <c r="R20" s="3">
        <v>1</v>
      </c>
      <c r="S20" s="3"/>
      <c r="T20" s="3"/>
      <c r="U20" s="3"/>
      <c r="V20" s="3"/>
      <c r="W20" s="3"/>
    </row>
    <row r="21" spans="1:23">
      <c r="A21" s="210" t="s">
        <v>438</v>
      </c>
      <c r="B21" s="3">
        <v>0.68697258531802252</v>
      </c>
      <c r="C21" s="3">
        <f>AVERAGE(B21:B25)</f>
        <v>0.56927832385508614</v>
      </c>
      <c r="D21" s="3">
        <f>STDEV(B21:B25)</f>
        <v>0.29123693884817975</v>
      </c>
      <c r="E21" s="3">
        <f>C21/C21</f>
        <v>1</v>
      </c>
      <c r="F21" s="3">
        <f>D21/C21</f>
        <v>0.5115897209575051</v>
      </c>
      <c r="G21" s="3"/>
      <c r="I21" s="3"/>
      <c r="J21" s="3">
        <v>1.1408078760368232</v>
      </c>
      <c r="K21" s="3"/>
      <c r="L21" s="3"/>
      <c r="M21" s="3"/>
      <c r="N21" s="3"/>
      <c r="O21" s="3"/>
      <c r="Q21" s="3"/>
      <c r="R21" s="3">
        <v>0.78399286502454624</v>
      </c>
      <c r="S21" s="3"/>
      <c r="T21" s="3"/>
      <c r="U21" s="3"/>
      <c r="V21" s="3"/>
      <c r="W21" s="3"/>
    </row>
    <row r="22" spans="1:23">
      <c r="A22" s="3"/>
      <c r="B22" s="3">
        <v>0.30171839603303213</v>
      </c>
      <c r="C22" s="3"/>
      <c r="D22" s="3"/>
      <c r="E22" s="3"/>
      <c r="F22" s="3"/>
      <c r="G22" s="3"/>
      <c r="I22" s="210" t="s">
        <v>46</v>
      </c>
      <c r="J22" s="3">
        <v>2.1273788798103968</v>
      </c>
      <c r="K22" s="3">
        <f>AVERAGE(J22:J24)</f>
        <v>2.5429230723078478</v>
      </c>
      <c r="L22" s="3">
        <f>STDEV(J22:J24)</f>
        <v>1.6272112543274726</v>
      </c>
      <c r="M22" s="3">
        <f>K22/K4</f>
        <v>2.4998234425261776</v>
      </c>
      <c r="N22" s="3">
        <f>L22/K4</f>
        <v>1.5996318896971333</v>
      </c>
      <c r="O22" s="3"/>
      <c r="Q22" s="210" t="s">
        <v>472</v>
      </c>
      <c r="R22" s="3">
        <v>3.2645807689330941</v>
      </c>
      <c r="S22" s="3">
        <f>AVERAGE(R22:R24)</f>
        <v>3.5518209229687088</v>
      </c>
      <c r="T22" s="3">
        <f>STDEV(R22:R24)</f>
        <v>2.0435266989463639</v>
      </c>
      <c r="U22" s="3">
        <f>S22/S4</f>
        <v>3.4826740754650078</v>
      </c>
      <c r="V22" s="3">
        <f>T22/S4</f>
        <v>2.0037433224512222</v>
      </c>
      <c r="W22" s="3"/>
    </row>
    <row r="23" spans="1:23">
      <c r="A23" s="3"/>
      <c r="B23" s="3">
        <v>1</v>
      </c>
      <c r="C23" s="3"/>
      <c r="D23" s="3"/>
      <c r="E23" s="3"/>
      <c r="F23" s="3"/>
      <c r="G23" s="3"/>
      <c r="I23" s="3"/>
      <c r="J23" s="3">
        <v>4.3376131671536076</v>
      </c>
      <c r="K23" s="3"/>
      <c r="L23" s="3"/>
      <c r="M23" s="3"/>
      <c r="N23" s="3"/>
      <c r="O23" s="3"/>
      <c r="Q23" s="3"/>
      <c r="R23" s="3">
        <v>5.7237706550817675</v>
      </c>
      <c r="S23" s="3"/>
      <c r="T23" s="3"/>
      <c r="U23" s="3"/>
      <c r="V23" s="3"/>
      <c r="W23" s="3"/>
    </row>
    <row r="24" spans="1:23">
      <c r="A24" s="3"/>
      <c r="B24" s="3">
        <v>0.54900512041369309</v>
      </c>
      <c r="C24" s="3"/>
      <c r="D24" s="3"/>
      <c r="E24" s="3"/>
      <c r="F24" s="3"/>
      <c r="G24" s="3"/>
      <c r="I24" s="3"/>
      <c r="J24" s="3">
        <v>1.1637771699595383</v>
      </c>
      <c r="K24" s="3"/>
      <c r="L24" s="3"/>
      <c r="M24" s="3"/>
      <c r="N24" s="3"/>
      <c r="O24" s="3"/>
      <c r="Q24" s="3"/>
      <c r="R24" s="3">
        <v>1.6671113448912644</v>
      </c>
      <c r="S24" s="3"/>
      <c r="T24" s="3"/>
      <c r="U24" s="3"/>
      <c r="V24" s="3"/>
      <c r="W24" s="3"/>
    </row>
    <row r="25" spans="1:23">
      <c r="A25" s="3"/>
      <c r="B25" s="3">
        <v>0.30869551751068275</v>
      </c>
      <c r="C25" s="3"/>
      <c r="D25" s="3"/>
      <c r="E25" s="3"/>
      <c r="F25" s="3"/>
      <c r="G25" s="3"/>
      <c r="I25" s="210" t="s">
        <v>600</v>
      </c>
      <c r="J25" s="3">
        <v>3.433468911282378</v>
      </c>
      <c r="K25" s="3">
        <f>AVERAGE(J25:J27)</f>
        <v>2.8518300385149717</v>
      </c>
      <c r="L25" s="3">
        <f>STDEV(J25:J27)</f>
        <v>1.4856335187458052</v>
      </c>
      <c r="M25" s="3">
        <f>K25/K4</f>
        <v>2.8034947899190752</v>
      </c>
      <c r="N25" s="3">
        <f>L25/K4</f>
        <v>1.4604537343683435</v>
      </c>
      <c r="O25" s="3"/>
      <c r="Q25" s="210" t="s">
        <v>473</v>
      </c>
      <c r="R25" s="3">
        <v>3.6444514345904273</v>
      </c>
      <c r="S25" s="3">
        <f>AVERAGE(R25:R27)</f>
        <v>3.3578892202033113</v>
      </c>
      <c r="T25" s="3">
        <f>STDEV(R25:R27)</f>
        <v>1.6741533756300382</v>
      </c>
      <c r="U25" s="3">
        <f>S25/S4</f>
        <v>3.2925178349675797</v>
      </c>
      <c r="V25" s="3">
        <f>T25/S4</f>
        <v>1.6415609587618649</v>
      </c>
      <c r="W25" s="3"/>
    </row>
    <row r="26" spans="1:23">
      <c r="A26" s="210" t="s">
        <v>589</v>
      </c>
      <c r="B26" s="3">
        <v>0.17567793954044242</v>
      </c>
      <c r="C26" s="3">
        <f>AVERAGE(B26:B28)</f>
        <v>0.68540226733581788</v>
      </c>
      <c r="D26" s="3">
        <f>STDEV(B26:B28)</f>
        <v>0.44503117037163892</v>
      </c>
      <c r="E26" s="3">
        <f>C26/C21</f>
        <v>1.2039844810783484</v>
      </c>
      <c r="F26" s="3">
        <f>D26/C21</f>
        <v>0.78174620694836916</v>
      </c>
      <c r="G26" s="3"/>
      <c r="I26" s="3"/>
      <c r="J26" s="3">
        <v>3.9586440012332784</v>
      </c>
      <c r="K26" s="3"/>
      <c r="L26" s="3"/>
      <c r="M26" s="3"/>
      <c r="N26" s="3"/>
      <c r="O26" s="3"/>
      <c r="Q26" s="3"/>
      <c r="R26" s="3">
        <v>4.8702654139321435</v>
      </c>
      <c r="S26" s="3"/>
      <c r="T26" s="3"/>
      <c r="U26" s="3"/>
      <c r="V26" s="3"/>
      <c r="W26" s="3"/>
    </row>
    <row r="27" spans="1:23">
      <c r="A27" s="3"/>
      <c r="B27" s="3">
        <v>0.88379696411734077</v>
      </c>
      <c r="C27" s="3"/>
      <c r="D27" s="3"/>
      <c r="E27" s="3"/>
      <c r="F27" s="3"/>
      <c r="G27" s="3"/>
      <c r="I27" s="3"/>
      <c r="J27" s="3">
        <v>1.1633772030292582</v>
      </c>
      <c r="K27" s="3"/>
      <c r="L27" s="3"/>
      <c r="M27" s="3"/>
      <c r="N27" s="3"/>
      <c r="O27" s="3"/>
      <c r="Q27" s="3"/>
      <c r="R27" s="3">
        <v>1.5589508120873621</v>
      </c>
      <c r="S27" s="3"/>
      <c r="T27" s="3"/>
      <c r="U27" s="3"/>
      <c r="V27" s="3"/>
      <c r="W27" s="3"/>
    </row>
    <row r="28" spans="1:23">
      <c r="A28" s="3"/>
      <c r="B28" s="3">
        <v>0.99673189834967046</v>
      </c>
      <c r="C28" s="3"/>
      <c r="D28" s="3"/>
      <c r="E28" s="3"/>
      <c r="F28" s="3"/>
      <c r="G28" s="3"/>
      <c r="I28" s="210" t="s">
        <v>107</v>
      </c>
      <c r="J28" s="3">
        <v>2.9729586844029088</v>
      </c>
      <c r="K28" s="3">
        <f>AVERAGE(J28:J30)</f>
        <v>3.419064485085118</v>
      </c>
      <c r="L28" s="3">
        <f>STDEV(J28:J30)</f>
        <v>1.3746803009257937</v>
      </c>
      <c r="M28" s="3">
        <f>K28/K4</f>
        <v>3.3611152631398835</v>
      </c>
      <c r="N28" s="3">
        <f>L28/K4</f>
        <v>1.3513810463461871</v>
      </c>
      <c r="O28" s="3"/>
      <c r="Q28" s="210" t="s">
        <v>474</v>
      </c>
      <c r="R28" s="3">
        <v>4.4184763602963484</v>
      </c>
      <c r="S28" s="3">
        <f>AVERAGE(R28:R30)</f>
        <v>4.0020737095859245</v>
      </c>
      <c r="T28" s="3">
        <f>STDEV(R28:R30)</f>
        <v>0.74747380891901549</v>
      </c>
      <c r="U28" s="3">
        <f>S28/S4</f>
        <v>3.9241613411143721</v>
      </c>
      <c r="V28" s="3">
        <f>T28/S4</f>
        <v>0.73292198927515428</v>
      </c>
      <c r="W28" s="3"/>
    </row>
    <row r="29" spans="1:23">
      <c r="A29" s="210" t="s">
        <v>590</v>
      </c>
      <c r="B29" s="3">
        <v>0.46616864443939737</v>
      </c>
      <c r="C29" s="3">
        <f>AVERAGE(B29:B31)</f>
        <v>0.60453781557243358</v>
      </c>
      <c r="D29" s="3">
        <f>STDEV(B29:B31)</f>
        <v>0.15940940947751067</v>
      </c>
      <c r="E29" s="3">
        <f>C29/C21</f>
        <v>1.0619371759644285</v>
      </c>
      <c r="F29" s="3">
        <f>D29/C21</f>
        <v>0.28002016377157807</v>
      </c>
      <c r="G29" s="3"/>
      <c r="I29" s="3"/>
      <c r="J29" s="3">
        <v>4.9613929975337516</v>
      </c>
      <c r="K29" s="3"/>
      <c r="L29" s="3"/>
      <c r="M29" s="3"/>
      <c r="N29" s="3"/>
      <c r="O29" s="3"/>
      <c r="Q29" s="3"/>
      <c r="R29" s="3">
        <v>4.4486041761737205</v>
      </c>
      <c r="S29" s="3"/>
      <c r="T29" s="3"/>
      <c r="U29" s="3"/>
      <c r="V29" s="3"/>
      <c r="W29" s="3"/>
    </row>
    <row r="30" spans="1:23">
      <c r="A30" s="3"/>
      <c r="B30" s="3">
        <v>0.7788501291175205</v>
      </c>
      <c r="C30" s="3"/>
      <c r="D30" s="3"/>
      <c r="E30" s="3"/>
      <c r="F30" s="3"/>
      <c r="G30" s="3"/>
      <c r="I30" s="3"/>
      <c r="J30" s="3">
        <v>2.3228417733186939</v>
      </c>
      <c r="K30" s="3"/>
      <c r="L30" s="3"/>
      <c r="M30" s="3"/>
      <c r="N30" s="3"/>
      <c r="O30" s="3"/>
      <c r="Q30" s="3"/>
      <c r="R30" s="3">
        <v>3.1391405922877036</v>
      </c>
      <c r="S30" s="3"/>
      <c r="T30" s="3"/>
      <c r="U30" s="3"/>
      <c r="V30" s="3"/>
      <c r="W30" s="3"/>
    </row>
    <row r="31" spans="1:23">
      <c r="A31" s="3"/>
      <c r="B31" s="3">
        <v>0.56859467316038292</v>
      </c>
      <c r="C31" s="3"/>
      <c r="D31" s="3"/>
      <c r="E31" s="3"/>
      <c r="F31" s="3"/>
      <c r="G31" s="3"/>
      <c r="I31" s="210" t="s">
        <v>348</v>
      </c>
      <c r="J31" s="3">
        <v>5.9098199036393115</v>
      </c>
      <c r="K31" s="3">
        <f>AVERAGE(J31:J33)</f>
        <v>6.9402768506874937</v>
      </c>
      <c r="L31" s="3">
        <f>STDEV(J31:J33)</f>
        <v>1.4934566107351432</v>
      </c>
      <c r="M31" s="3">
        <f>K31/K4</f>
        <v>6.8226471173682492</v>
      </c>
      <c r="N31" s="3">
        <f>L31/K4</f>
        <v>1.4681442339201989</v>
      </c>
      <c r="O31" s="3"/>
      <c r="Q31" s="210" t="s">
        <v>475</v>
      </c>
      <c r="R31" s="3">
        <v>5.0086800820352488</v>
      </c>
      <c r="S31" s="3">
        <f>AVERAGE(R31:R33)</f>
        <v>5.4399682259088697</v>
      </c>
      <c r="T31" s="3">
        <f>STDEV(R31:R33)</f>
        <v>1.3502520910948725</v>
      </c>
      <c r="U31" s="3">
        <f>S31/S4</f>
        <v>5.3340629278941556</v>
      </c>
      <c r="V31" s="3">
        <f>T31/S4</f>
        <v>1.3239653842311569</v>
      </c>
      <c r="W31" s="3"/>
    </row>
    <row r="32" spans="1:23">
      <c r="A32" s="210" t="s">
        <v>591</v>
      </c>
      <c r="B32" s="3">
        <v>0.7198928580348174</v>
      </c>
      <c r="C32" s="3">
        <f>AVERAGE(B32:B34)</f>
        <v>0.93049700635149646</v>
      </c>
      <c r="D32" s="3">
        <f>STDEV(B32:B34)</f>
        <v>0.85747031344471947</v>
      </c>
      <c r="E32" s="3">
        <f>C32/C21</f>
        <v>1.6345203521017271</v>
      </c>
      <c r="F32" s="3">
        <f>D32/C21</f>
        <v>1.5062409326215531</v>
      </c>
      <c r="G32" s="3"/>
      <c r="I32" s="3"/>
      <c r="J32" s="3">
        <v>8.653015870452661</v>
      </c>
      <c r="K32" s="3"/>
      <c r="L32" s="3"/>
      <c r="M32" s="3"/>
      <c r="N32" s="3"/>
      <c r="O32" s="3"/>
      <c r="Q32" s="3"/>
      <c r="R32" s="3">
        <v>6.9531767903552426</v>
      </c>
      <c r="S32" s="3"/>
      <c r="T32" s="3"/>
      <c r="U32" s="3"/>
      <c r="V32" s="3"/>
      <c r="W32" s="3"/>
    </row>
    <row r="33" spans="1:24">
      <c r="A33" s="3"/>
      <c r="B33" s="3">
        <v>1.8736473710570207</v>
      </c>
      <c r="C33" s="3"/>
      <c r="D33" s="3"/>
      <c r="E33" s="3"/>
      <c r="F33" s="3"/>
      <c r="G33" s="3"/>
      <c r="I33" s="3"/>
      <c r="J33" s="3">
        <v>6.2579947779705103</v>
      </c>
      <c r="K33" s="3"/>
      <c r="L33" s="3"/>
      <c r="M33" s="3"/>
      <c r="N33" s="3"/>
      <c r="O33" s="3"/>
      <c r="Q33" s="3"/>
      <c r="R33" s="3">
        <v>4.3580478053361178</v>
      </c>
      <c r="S33" s="3"/>
      <c r="T33" s="3"/>
      <c r="U33" s="3"/>
      <c r="V33" s="3"/>
      <c r="W33" s="3"/>
    </row>
    <row r="34" spans="1:24" ht="14">
      <c r="A34" s="3"/>
      <c r="B34" s="3">
        <v>0.19795078996265153</v>
      </c>
      <c r="C34" s="3"/>
      <c r="D34" s="3"/>
      <c r="E34" s="3"/>
      <c r="F34" s="3"/>
      <c r="G34" s="3"/>
      <c r="R34" s="202"/>
      <c r="S34" s="205"/>
      <c r="T34" s="212"/>
      <c r="W34" s="207"/>
      <c r="X34" s="205"/>
    </row>
    <row r="35" spans="1:24">
      <c r="A35" s="210" t="s">
        <v>592</v>
      </c>
      <c r="B35" s="3">
        <v>1.835618789555957</v>
      </c>
      <c r="C35" s="3">
        <f>AVERAGE(B35:B37)</f>
        <v>0.90945360277267284</v>
      </c>
      <c r="D35" s="3">
        <f>STDEV(B35:B37)</f>
        <v>0.80210361057875168</v>
      </c>
      <c r="E35" s="3">
        <f>C35/C21</f>
        <v>1.5975552988105353</v>
      </c>
      <c r="F35" s="3">
        <f>D35/C21</f>
        <v>1.408983228356562</v>
      </c>
      <c r="G35" s="3"/>
      <c r="J35" s="216"/>
      <c r="R35" s="202"/>
      <c r="S35" s="206"/>
      <c r="T35" s="213"/>
      <c r="W35" s="207"/>
    </row>
    <row r="36" spans="1:24">
      <c r="A36" s="3"/>
      <c r="B36" s="3">
        <v>0.45217938234454896</v>
      </c>
      <c r="C36" s="3"/>
      <c r="D36" s="3"/>
      <c r="E36" s="3"/>
      <c r="F36" s="3"/>
      <c r="G36" s="3"/>
    </row>
    <row r="37" spans="1:24">
      <c r="A37" s="3"/>
      <c r="B37" s="3">
        <v>0.44056263641751264</v>
      </c>
      <c r="C37" s="3"/>
      <c r="D37" s="3"/>
      <c r="E37" s="3"/>
      <c r="F37" s="3"/>
      <c r="G37" s="3"/>
    </row>
    <row r="40" spans="1:24" ht="14">
      <c r="A40" s="208" t="s">
        <v>193</v>
      </c>
      <c r="B40" s="3"/>
      <c r="C40" s="3"/>
      <c r="D40" s="3"/>
      <c r="E40" s="3"/>
      <c r="F40" s="3"/>
      <c r="G40" s="3"/>
      <c r="I40" s="211" t="s">
        <v>543</v>
      </c>
      <c r="J40" s="3"/>
      <c r="K40" s="3"/>
      <c r="L40" s="3"/>
      <c r="M40" s="3"/>
      <c r="N40" s="3"/>
      <c r="O40" s="3"/>
      <c r="Q40" s="211" t="s">
        <v>569</v>
      </c>
      <c r="R40" s="3"/>
      <c r="S40" s="3"/>
      <c r="T40" s="3"/>
      <c r="U40" s="3"/>
      <c r="V40" s="3"/>
      <c r="W40" s="3"/>
    </row>
    <row r="41" spans="1:24">
      <c r="A41" s="210" t="s">
        <v>593</v>
      </c>
      <c r="B41" s="3">
        <v>0.58843183455844428</v>
      </c>
      <c r="C41" s="3">
        <f>AVERAGE(B41:B45)</f>
        <v>0.87350072384407551</v>
      </c>
      <c r="D41" s="3">
        <f>STDEV(B41:B45)</f>
        <v>0.16557604076025143</v>
      </c>
      <c r="E41" s="3">
        <f>C41/C41</f>
        <v>1</v>
      </c>
      <c r="F41" s="3">
        <f>D41/C41</f>
        <v>0.18955455472502575</v>
      </c>
      <c r="G41" s="3"/>
      <c r="I41" s="210" t="s">
        <v>466</v>
      </c>
      <c r="J41" s="3">
        <v>1.6961169405925831</v>
      </c>
      <c r="K41" s="3">
        <f>AVERAGE(J41:J43)</f>
        <v>1.1775039457933001</v>
      </c>
      <c r="L41" s="3">
        <f>STDEV(J41:J43)</f>
        <v>0.45652079495935205</v>
      </c>
      <c r="M41" s="3">
        <f>K41/K41</f>
        <v>1</v>
      </c>
      <c r="N41" s="3">
        <f>L41/K41</f>
        <v>0.38770213602281217</v>
      </c>
      <c r="O41" s="3"/>
      <c r="Q41" s="210" t="s">
        <v>466</v>
      </c>
      <c r="R41" s="3">
        <v>0.96608498766263384</v>
      </c>
      <c r="S41" s="3">
        <f>AVERAGE(R41:R43)</f>
        <v>0.95930856330399605</v>
      </c>
      <c r="T41" s="3">
        <f>STDEV(R41:R43)</f>
        <v>4.4468588804773251E-2</v>
      </c>
      <c r="U41" s="3">
        <f>S41/S41</f>
        <v>1</v>
      </c>
      <c r="V41" s="3">
        <f>T41/S41</f>
        <v>4.6354833580987818E-2</v>
      </c>
      <c r="W41" s="3"/>
    </row>
    <row r="42" spans="1:24">
      <c r="A42" s="3"/>
      <c r="B42" s="3">
        <v>0.97125882272877151</v>
      </c>
      <c r="C42" s="3"/>
      <c r="D42" s="3"/>
      <c r="E42" s="3"/>
      <c r="F42" s="3"/>
      <c r="G42" s="3"/>
      <c r="I42" s="3"/>
      <c r="J42" s="3">
        <v>1</v>
      </c>
      <c r="K42" s="3"/>
      <c r="L42" s="3"/>
      <c r="M42" s="3"/>
      <c r="N42" s="3"/>
      <c r="O42" s="3"/>
      <c r="Q42" s="3"/>
      <c r="R42" s="3">
        <v>1</v>
      </c>
      <c r="S42" s="3"/>
      <c r="T42" s="3"/>
      <c r="U42" s="3"/>
      <c r="V42" s="3"/>
      <c r="W42" s="3"/>
    </row>
    <row r="43" spans="1:24">
      <c r="A43" s="3"/>
      <c r="B43" s="3">
        <v>1</v>
      </c>
      <c r="C43" s="3"/>
      <c r="D43" s="3"/>
      <c r="E43" s="3"/>
      <c r="F43" s="3"/>
      <c r="G43" s="3"/>
      <c r="I43" s="3"/>
      <c r="J43" s="3">
        <v>0.83639489678731671</v>
      </c>
      <c r="K43" s="3"/>
      <c r="L43" s="3"/>
      <c r="M43" s="3"/>
      <c r="N43" s="3"/>
      <c r="O43" s="3"/>
      <c r="Q43" s="3"/>
      <c r="R43" s="3">
        <v>0.91184070224935432</v>
      </c>
      <c r="S43" s="3"/>
      <c r="T43" s="3"/>
      <c r="U43" s="3"/>
      <c r="V43" s="3"/>
      <c r="W43" s="3"/>
    </row>
    <row r="44" spans="1:24">
      <c r="A44" s="3"/>
      <c r="B44" s="3">
        <v>0.88166129543229022</v>
      </c>
      <c r="C44" s="3"/>
      <c r="D44" s="3"/>
      <c r="E44" s="3"/>
      <c r="F44" s="3"/>
      <c r="G44" s="3"/>
      <c r="I44" s="210" t="s">
        <v>467</v>
      </c>
      <c r="J44" s="3">
        <v>0.62277706470798533</v>
      </c>
      <c r="K44" s="3">
        <f>AVERAGE(J44:J46)</f>
        <v>0.49395497699855528</v>
      </c>
      <c r="L44" s="3">
        <f>STDEV(J44:J46)</f>
        <v>0.18218194357189249</v>
      </c>
      <c r="M44" s="3">
        <f>K44/K41</f>
        <v>0.41949326689157823</v>
      </c>
      <c r="N44" s="3">
        <f>L44/K41</f>
        <v>0.15471875421118364</v>
      </c>
      <c r="O44" s="3">
        <f>TTEST(J44:J45,J59:J61,2,2)</f>
        <v>0.98716790103391072</v>
      </c>
      <c r="Q44" s="210" t="s">
        <v>467</v>
      </c>
      <c r="R44" s="3">
        <v>0.69148305732905102</v>
      </c>
      <c r="S44" s="3">
        <f>AVERAGE(R44:R46)</f>
        <v>0.58126960407076855</v>
      </c>
      <c r="T44" s="3">
        <f>STDEV(R44:R46)</f>
        <v>0.15586536035383622</v>
      </c>
      <c r="U44" s="3">
        <f>S44/S41</f>
        <v>0.60592558672549823</v>
      </c>
      <c r="V44" s="3">
        <f>T44/S41</f>
        <v>0.16247677370565067</v>
      </c>
      <c r="W44" s="3">
        <f>TTEST(R44:R45,R59:R61,2,2)</f>
        <v>0.53049135974410999</v>
      </c>
    </row>
    <row r="45" spans="1:24">
      <c r="A45" s="3"/>
      <c r="B45" s="3">
        <v>0.92615166650087111</v>
      </c>
      <c r="C45" s="3"/>
      <c r="D45" s="3"/>
      <c r="E45" s="3"/>
      <c r="F45" s="3"/>
      <c r="G45" s="3"/>
      <c r="I45" s="3"/>
      <c r="J45" s="3">
        <v>0.3651328892891253</v>
      </c>
      <c r="K45" s="3"/>
      <c r="L45" s="3"/>
      <c r="M45" s="3"/>
      <c r="N45" s="3"/>
      <c r="O45" s="3"/>
      <c r="Q45" s="3"/>
      <c r="R45" s="3">
        <v>0.47105615081248609</v>
      </c>
      <c r="S45" s="3"/>
      <c r="T45" s="3"/>
      <c r="U45" s="3"/>
      <c r="V45" s="3"/>
      <c r="W45" s="3"/>
    </row>
    <row r="46" spans="1:24">
      <c r="A46" s="210" t="s">
        <v>594</v>
      </c>
      <c r="B46" s="3">
        <v>0.65493228159481565</v>
      </c>
      <c r="C46" s="3">
        <f>AVERAGE(B46:B48)</f>
        <v>0.76178858253319837</v>
      </c>
      <c r="D46" s="3">
        <f>STDEV(B46:B48)</f>
        <v>0.2617757574823848</v>
      </c>
      <c r="E46" s="3">
        <f>C46/C41</f>
        <v>0.8721098468937063</v>
      </c>
      <c r="F46" s="3">
        <f>D46/C41</f>
        <v>0.29968579342484108</v>
      </c>
      <c r="G46" s="3">
        <f>TTEST(B46:B48,B63:B65,2,2)</f>
        <v>0.72653706296712084</v>
      </c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</row>
    <row r="47" spans="1:24">
      <c r="A47" s="3"/>
      <c r="B47" s="3">
        <v>0.57034361194211403</v>
      </c>
      <c r="C47" s="3"/>
      <c r="D47" s="3"/>
      <c r="E47" s="3"/>
      <c r="F47" s="3"/>
      <c r="G47" s="3"/>
      <c r="I47" s="210" t="s">
        <v>468</v>
      </c>
      <c r="J47" s="3">
        <v>0.95294807650335112</v>
      </c>
      <c r="K47" s="3">
        <f>AVERAGE(J47:J49)</f>
        <v>0.77510133863851183</v>
      </c>
      <c r="L47" s="3">
        <f>STDEV(J47:J49)</f>
        <v>0.17025144723690019</v>
      </c>
      <c r="M47" s="3">
        <f>K47/K41</f>
        <v>0.65825795438529566</v>
      </c>
      <c r="N47" s="3">
        <f>L47/K41</f>
        <v>0.14458673182806153</v>
      </c>
      <c r="O47" s="3">
        <f>TTEST(J47:J49,J62:J64,2,2)</f>
        <v>1.600298471341205E-3</v>
      </c>
      <c r="P47" s="105" t="s">
        <v>632</v>
      </c>
      <c r="Q47" s="210" t="s">
        <v>468</v>
      </c>
      <c r="R47" s="3">
        <v>0.94057779994773849</v>
      </c>
      <c r="S47" s="3">
        <f>AVERAGE(R47:R49)</f>
        <v>0.75516077926286329</v>
      </c>
      <c r="T47" s="3">
        <f>STDEV(R47:R49)</f>
        <v>0.18069176364872691</v>
      </c>
      <c r="U47" s="3">
        <f>S47/S41</f>
        <v>0.78719278462602427</v>
      </c>
      <c r="V47" s="3">
        <f>T47/S41</f>
        <v>0.18835625007494836</v>
      </c>
      <c r="W47" s="3">
        <f>TTEST(R47:R49,R62:R64,2,2)</f>
        <v>5.4799920338698908E-3</v>
      </c>
      <c r="X47" s="105" t="s">
        <v>632</v>
      </c>
    </row>
    <row r="48" spans="1:24">
      <c r="A48" s="3"/>
      <c r="B48" s="3">
        <v>1.0600898540626658</v>
      </c>
      <c r="C48" s="3"/>
      <c r="D48" s="3"/>
      <c r="E48" s="3"/>
      <c r="F48" s="3"/>
      <c r="G48" s="3"/>
      <c r="I48" s="3"/>
      <c r="J48" s="3">
        <v>0.75872766756476973</v>
      </c>
      <c r="K48" s="3"/>
      <c r="L48" s="3"/>
      <c r="M48" s="3"/>
      <c r="N48" s="3"/>
      <c r="O48" s="3"/>
      <c r="Q48" s="3"/>
      <c r="R48" s="3">
        <v>0.74530702002587423</v>
      </c>
      <c r="S48" s="3"/>
      <c r="T48" s="3"/>
      <c r="U48" s="3"/>
      <c r="V48" s="3"/>
      <c r="W48" s="3"/>
    </row>
    <row r="49" spans="1:24">
      <c r="A49" s="210" t="s">
        <v>595</v>
      </c>
      <c r="B49" s="3">
        <v>0.52026195049315516</v>
      </c>
      <c r="C49" s="3">
        <f>AVERAGE(B49:B51)</f>
        <v>0.58037499186826758</v>
      </c>
      <c r="D49" s="3">
        <f>STDEV(B49:B51)</f>
        <v>7.7889778120579234E-2</v>
      </c>
      <c r="E49" s="3">
        <f>C49/C41</f>
        <v>0.66442416820694883</v>
      </c>
      <c r="F49" s="3">
        <f>D49/C41</f>
        <v>8.916967781984686E-2</v>
      </c>
      <c r="G49" s="3">
        <f>TTEST(B49:B51,B66:B68,2,2)</f>
        <v>0.55623603298593471</v>
      </c>
      <c r="I49" s="3"/>
      <c r="J49" s="3">
        <v>0.61362827184741464</v>
      </c>
      <c r="K49" s="3"/>
      <c r="L49" s="3"/>
      <c r="M49" s="3"/>
      <c r="N49" s="3"/>
      <c r="O49" s="3"/>
      <c r="Q49" s="3"/>
      <c r="R49" s="3">
        <v>0.57959751781497726</v>
      </c>
      <c r="S49" s="3"/>
      <c r="T49" s="3"/>
      <c r="U49" s="3"/>
      <c r="V49" s="3"/>
      <c r="W49" s="3"/>
    </row>
    <row r="50" spans="1:24">
      <c r="A50" s="3"/>
      <c r="B50" s="3">
        <v>0.55249504538575334</v>
      </c>
      <c r="C50" s="3"/>
      <c r="D50" s="3"/>
      <c r="E50" s="3"/>
      <c r="F50" s="3"/>
      <c r="G50" s="3"/>
      <c r="I50" s="210" t="s">
        <v>469</v>
      </c>
      <c r="J50" s="3">
        <v>0.77045832859529462</v>
      </c>
      <c r="K50" s="3">
        <f>AVERAGE(J50:J52)</f>
        <v>0.91280630713392386</v>
      </c>
      <c r="L50" s="3">
        <f>STDEV(J50:J52)</f>
        <v>0.47042299220675238</v>
      </c>
      <c r="M50" s="3">
        <f>K50/K41</f>
        <v>0.77520445718672648</v>
      </c>
      <c r="N50" s="3">
        <f>L50/K41</f>
        <v>0.39950863339979903</v>
      </c>
      <c r="O50" s="3">
        <f>TTEST(J50:J52,J65:J67,2,2)</f>
        <v>3.1807446093653678E-2</v>
      </c>
      <c r="P50" s="105" t="s">
        <v>634</v>
      </c>
      <c r="Q50" s="210" t="s">
        <v>469</v>
      </c>
      <c r="R50" s="3">
        <v>0.78021670481601324</v>
      </c>
      <c r="S50" s="3">
        <f>AVERAGE(R50:R52)</f>
        <v>0.83198031806287009</v>
      </c>
      <c r="T50" s="3">
        <f>STDEV(R50:R52)</f>
        <v>5.8227412075502229E-2</v>
      </c>
      <c r="U50" s="3">
        <f>S50/S41</f>
        <v>0.86727081346736945</v>
      </c>
      <c r="V50" s="3">
        <f>T50/S41</f>
        <v>6.0697271246030249E-2</v>
      </c>
      <c r="W50" s="3">
        <f>TTEST(R50:R52,R65:R67,2,2)</f>
        <v>4.2383142643992596E-5</v>
      </c>
      <c r="X50" s="105" t="s">
        <v>632</v>
      </c>
    </row>
    <row r="51" spans="1:24" ht="14">
      <c r="A51" s="3"/>
      <c r="B51" s="3">
        <v>0.66836797972589423</v>
      </c>
      <c r="C51" s="3"/>
      <c r="D51" s="3"/>
      <c r="E51" s="3"/>
      <c r="F51" s="3"/>
      <c r="G51" s="3"/>
      <c r="I51" s="3"/>
      <c r="J51" s="3">
        <v>1.4379633151949427</v>
      </c>
      <c r="K51" s="3"/>
      <c r="L51" s="3"/>
      <c r="M51" s="3"/>
      <c r="N51" s="3"/>
      <c r="O51" s="3"/>
      <c r="P51" s="205"/>
      <c r="Q51" s="3"/>
      <c r="R51" s="3">
        <v>0.89502161573142336</v>
      </c>
      <c r="S51" s="3"/>
      <c r="T51" s="3"/>
      <c r="U51" s="3"/>
      <c r="V51" s="3"/>
      <c r="W51" s="3"/>
    </row>
    <row r="52" spans="1:24">
      <c r="A52" s="210" t="s">
        <v>583</v>
      </c>
      <c r="B52" s="3">
        <v>0.61676774538361767</v>
      </c>
      <c r="C52" s="3">
        <f>AVERAGE(B52:B54)</f>
        <v>0.69172466224843099</v>
      </c>
      <c r="D52" s="3">
        <f>STDEV(B52:B54)</f>
        <v>9.2182017669752828E-2</v>
      </c>
      <c r="E52" s="3">
        <f>C52/C41</f>
        <v>0.79189935779825127</v>
      </c>
      <c r="F52" s="3">
        <f>D52/C41</f>
        <v>0.10553170152404796</v>
      </c>
      <c r="G52" s="3">
        <f>TTEST(B52:B54,B69:B71,2,2)</f>
        <v>0.84896466832841067</v>
      </c>
      <c r="I52" s="3"/>
      <c r="J52" s="3">
        <v>0.52999727761153392</v>
      </c>
      <c r="K52" s="3"/>
      <c r="L52" s="3"/>
      <c r="M52" s="3"/>
      <c r="N52" s="3"/>
      <c r="O52" s="3"/>
      <c r="Q52" s="3"/>
      <c r="R52" s="3">
        <v>0.8207026336411738</v>
      </c>
      <c r="S52" s="3"/>
      <c r="T52" s="3"/>
      <c r="U52" s="3"/>
      <c r="V52" s="3"/>
      <c r="W52" s="3"/>
    </row>
    <row r="53" spans="1:24">
      <c r="A53" s="3"/>
      <c r="B53" s="3">
        <v>0.66375375214104593</v>
      </c>
      <c r="C53" s="3"/>
      <c r="D53" s="3"/>
      <c r="E53" s="3"/>
      <c r="F53" s="3"/>
      <c r="G53" s="3"/>
      <c r="I53" s="210" t="s">
        <v>470</v>
      </c>
      <c r="J53" s="3">
        <v>0.67911986038682992</v>
      </c>
      <c r="K53" s="3">
        <f>AVERAGE(J53:J55)</f>
        <v>0.78232991697113352</v>
      </c>
      <c r="L53" s="3">
        <f>STDEV(J53:J55)</f>
        <v>0.43825850676702732</v>
      </c>
      <c r="M53" s="3">
        <f>K53/K41</f>
        <v>0.66439685384159575</v>
      </c>
      <c r="N53" s="3">
        <f>L53/K41</f>
        <v>0.37219281373343233</v>
      </c>
      <c r="O53" s="3">
        <f>TTEST(J53:J55,J68:J70,2,2)</f>
        <v>4.2191444475138548E-2</v>
      </c>
      <c r="P53" s="105" t="s">
        <v>633</v>
      </c>
      <c r="Q53" s="210" t="s">
        <v>470</v>
      </c>
      <c r="R53" s="3">
        <v>1.1107683094692722</v>
      </c>
      <c r="S53" s="3">
        <f>AVERAGE(R53:R55)</f>
        <v>0.9303928409801725</v>
      </c>
      <c r="T53" s="3">
        <f>STDEV(R53:R55)</f>
        <v>0.15679058788220193</v>
      </c>
      <c r="U53" s="3">
        <f>S53/S41</f>
        <v>0.96985774605802155</v>
      </c>
      <c r="V53" s="3">
        <f>T53/S41</f>
        <v>0.16344124703963103</v>
      </c>
      <c r="W53" s="3">
        <f>TTEST(R53:R55,R68:R70,2,2)</f>
        <v>1.1216587673124813E-3</v>
      </c>
      <c r="X53" s="105" t="s">
        <v>632</v>
      </c>
    </row>
    <row r="54" spans="1:24">
      <c r="A54" s="3"/>
      <c r="B54" s="3">
        <v>0.7946524892206297</v>
      </c>
      <c r="C54" s="3"/>
      <c r="D54" s="3"/>
      <c r="E54" s="3"/>
      <c r="F54" s="3"/>
      <c r="G54" s="3"/>
      <c r="I54" s="3"/>
      <c r="J54" s="3">
        <v>1.2629818913176338</v>
      </c>
      <c r="K54" s="3"/>
      <c r="L54" s="3"/>
      <c r="M54" s="3"/>
      <c r="N54" s="3"/>
      <c r="O54" s="3"/>
      <c r="Q54" s="3"/>
      <c r="R54" s="3">
        <v>0.85368866056796389</v>
      </c>
      <c r="S54" s="3"/>
      <c r="T54" s="3"/>
      <c r="U54" s="3"/>
      <c r="V54" s="3"/>
      <c r="W54" s="3"/>
    </row>
    <row r="55" spans="1:24">
      <c r="A55" s="210" t="s">
        <v>629</v>
      </c>
      <c r="B55" s="3">
        <v>0.58881081821584424</v>
      </c>
      <c r="C55" s="3">
        <f>AVERAGE(B55:B57)</f>
        <v>0.67469854248385508</v>
      </c>
      <c r="D55" s="3">
        <f>STDEV(B55:B57)</f>
        <v>8.0018665015557655E-2</v>
      </c>
      <c r="E55" s="3">
        <f>C55/C41</f>
        <v>0.77240753678447127</v>
      </c>
      <c r="F55" s="3">
        <f>D55/C41</f>
        <v>9.1606867437286077E-2</v>
      </c>
      <c r="G55" s="3">
        <f>TTEST(B55:B57,B72:B74,2,2)</f>
        <v>0.52976069392377356</v>
      </c>
      <c r="I55" s="3"/>
      <c r="J55" s="3">
        <v>0.40488799920893709</v>
      </c>
      <c r="K55" s="3"/>
      <c r="L55" s="3"/>
      <c r="M55" s="3"/>
      <c r="N55" s="3"/>
      <c r="O55" s="3"/>
      <c r="Q55" s="3"/>
      <c r="R55" s="3">
        <v>0.82672155290328153</v>
      </c>
      <c r="S55" s="3"/>
      <c r="T55" s="3"/>
      <c r="U55" s="3"/>
      <c r="V55" s="3"/>
      <c r="W55" s="3"/>
    </row>
    <row r="56" spans="1:24">
      <c r="A56" s="3"/>
      <c r="B56" s="3">
        <v>0.68813883083571259</v>
      </c>
      <c r="C56" s="3"/>
      <c r="D56" s="3"/>
      <c r="E56" s="3"/>
      <c r="F56" s="3"/>
      <c r="G56" s="3"/>
      <c r="I56" s="210" t="s">
        <v>471</v>
      </c>
      <c r="J56" s="3">
        <v>1.6961169405925831</v>
      </c>
      <c r="K56" s="3">
        <f>AVERAGE(J56:J58)</f>
        <v>1.1775039457933001</v>
      </c>
      <c r="L56" s="3">
        <f>STDEV(J56:J58)</f>
        <v>0.45652079495935205</v>
      </c>
      <c r="M56" s="3">
        <f>K56/K41</f>
        <v>1</v>
      </c>
      <c r="N56" s="3">
        <f>L56/K41</f>
        <v>0.38770213602281217</v>
      </c>
      <c r="O56" s="3"/>
      <c r="Q56" s="210" t="s">
        <v>471</v>
      </c>
      <c r="R56" s="3">
        <v>0.96608498766263384</v>
      </c>
      <c r="S56" s="3">
        <f>AVERAGE(R56:R58)</f>
        <v>0.95930856330399605</v>
      </c>
      <c r="T56" s="3">
        <f>STDEV(R56:R58)</f>
        <v>4.4468588804773251E-2</v>
      </c>
      <c r="U56" s="3">
        <f>S56/S41</f>
        <v>1</v>
      </c>
      <c r="V56" s="3">
        <f>T56/S41</f>
        <v>4.6354833580987818E-2</v>
      </c>
      <c r="W56" s="3"/>
    </row>
    <row r="57" spans="1:24">
      <c r="A57" s="3"/>
      <c r="B57" s="3">
        <v>0.74714597840000829</v>
      </c>
      <c r="C57" s="3"/>
      <c r="D57" s="3"/>
      <c r="E57" s="3"/>
      <c r="F57" s="3"/>
      <c r="G57" s="3"/>
      <c r="I57" s="3"/>
      <c r="J57" s="3">
        <v>1</v>
      </c>
      <c r="K57" s="3"/>
      <c r="L57" s="3"/>
      <c r="M57" s="3"/>
      <c r="N57" s="3"/>
      <c r="O57" s="3"/>
      <c r="Q57" s="3"/>
      <c r="R57" s="3">
        <v>1</v>
      </c>
      <c r="S57" s="3"/>
      <c r="T57" s="3"/>
      <c r="U57" s="3"/>
      <c r="V57" s="3"/>
      <c r="W57" s="3"/>
    </row>
    <row r="58" spans="1:24">
      <c r="A58" s="210" t="s">
        <v>438</v>
      </c>
      <c r="B58" s="3">
        <v>0.58843183455844428</v>
      </c>
      <c r="C58" s="3">
        <f>AVERAGE(B58:B62)</f>
        <v>0.87350072384407551</v>
      </c>
      <c r="D58" s="3">
        <f>STDEV(B58:B62)</f>
        <v>0.16557604076025143</v>
      </c>
      <c r="E58" s="3">
        <f>C58/C58</f>
        <v>1</v>
      </c>
      <c r="F58" s="3">
        <f>D58/C58</f>
        <v>0.18955455472502575</v>
      </c>
      <c r="G58" s="3"/>
      <c r="I58" s="3"/>
      <c r="J58" s="3">
        <v>0.83639489678731671</v>
      </c>
      <c r="K58" s="3"/>
      <c r="L58" s="3"/>
      <c r="M58" s="3"/>
      <c r="N58" s="3"/>
      <c r="O58" s="3"/>
      <c r="Q58" s="3"/>
      <c r="R58" s="3">
        <v>0.91184070224935432</v>
      </c>
      <c r="S58" s="3"/>
      <c r="T58" s="3"/>
      <c r="U58" s="3"/>
      <c r="V58" s="3"/>
      <c r="W58" s="3"/>
    </row>
    <row r="59" spans="1:24">
      <c r="A59" s="3"/>
      <c r="B59" s="3">
        <v>0.97125882272877151</v>
      </c>
      <c r="C59" s="3"/>
      <c r="D59" s="3"/>
      <c r="E59" s="3"/>
      <c r="F59" s="3"/>
      <c r="G59" s="3"/>
      <c r="I59" s="210" t="s">
        <v>472</v>
      </c>
      <c r="J59" s="3">
        <v>8.9033868173070185E-2</v>
      </c>
      <c r="K59" s="3">
        <f>AVERAGE(J59:J61)</f>
        <v>0.50352526638826312</v>
      </c>
      <c r="L59" s="3">
        <f>STDEV(J59:J61)</f>
        <v>0.72413236098917588</v>
      </c>
      <c r="M59" s="3">
        <f>K59/K41</f>
        <v>0.4276208739572685</v>
      </c>
      <c r="N59" s="3">
        <f>L59/K41</f>
        <v>0.61497234346957386</v>
      </c>
      <c r="O59" s="3"/>
      <c r="Q59" s="210" t="s">
        <v>472</v>
      </c>
      <c r="R59" s="3">
        <v>0.14351240583566166</v>
      </c>
      <c r="S59" s="3">
        <f>AVERAGE(R59:R61)</f>
        <v>0.37190126112803967</v>
      </c>
      <c r="T59" s="3">
        <f>STDEV(R59:R61)</f>
        <v>0.38166817590417296</v>
      </c>
      <c r="U59" s="3">
        <f>S59/S41</f>
        <v>0.3876763695793129</v>
      </c>
      <c r="V59" s="3">
        <f>T59/S41</f>
        <v>0.39785757211387035</v>
      </c>
      <c r="W59" s="3"/>
    </row>
    <row r="60" spans="1:24">
      <c r="A60" s="3"/>
      <c r="B60" s="3">
        <v>1</v>
      </c>
      <c r="C60" s="3"/>
      <c r="D60" s="3"/>
      <c r="E60" s="3"/>
      <c r="F60" s="3"/>
      <c r="G60" s="3"/>
      <c r="I60" s="3"/>
      <c r="J60" s="3">
        <v>1.3396710663353879</v>
      </c>
      <c r="K60" s="3"/>
      <c r="L60" s="3"/>
      <c r="M60" s="3"/>
      <c r="N60" s="3"/>
      <c r="O60" s="3"/>
      <c r="Q60" s="3"/>
      <c r="R60" s="3">
        <v>0.81251488946820838</v>
      </c>
      <c r="S60" s="3"/>
      <c r="T60" s="3"/>
      <c r="U60" s="3"/>
      <c r="V60" s="3"/>
      <c r="W60" s="3"/>
    </row>
    <row r="61" spans="1:24" ht="14">
      <c r="A61" s="3"/>
      <c r="B61" s="3">
        <v>0.88166129543229022</v>
      </c>
      <c r="C61" s="3"/>
      <c r="D61" s="3"/>
      <c r="E61" s="3"/>
      <c r="F61" s="3"/>
      <c r="G61" s="3"/>
      <c r="I61" s="3"/>
      <c r="J61" s="3">
        <v>8.1870864656331158E-2</v>
      </c>
      <c r="K61" s="3"/>
      <c r="L61" s="3"/>
      <c r="M61" s="3"/>
      <c r="N61" s="3"/>
      <c r="O61" s="3"/>
      <c r="P61" s="205"/>
      <c r="Q61" s="3"/>
      <c r="R61" s="3">
        <v>0.15967648808024912</v>
      </c>
      <c r="S61" s="3"/>
      <c r="T61" s="3"/>
      <c r="U61" s="3"/>
      <c r="V61" s="3"/>
      <c r="W61" s="3"/>
    </row>
    <row r="62" spans="1:24">
      <c r="A62" s="3"/>
      <c r="B62" s="3">
        <v>0.92615166650087111</v>
      </c>
      <c r="C62" s="3"/>
      <c r="D62" s="3"/>
      <c r="E62" s="3"/>
      <c r="F62" s="3"/>
      <c r="G62" s="3"/>
      <c r="I62" s="210" t="s">
        <v>473</v>
      </c>
      <c r="J62" s="3">
        <v>2.3185067741922388E-2</v>
      </c>
      <c r="K62" s="3">
        <f>AVERAGE(J62:J64)</f>
        <v>2.5140620510896244E-2</v>
      </c>
      <c r="L62" s="3">
        <f>STDEV(J62:J64)</f>
        <v>1.2262304061802636E-2</v>
      </c>
      <c r="M62" s="3">
        <f>K62/K41</f>
        <v>2.1350773898221355E-2</v>
      </c>
      <c r="N62" s="3">
        <f>L62/K41</f>
        <v>1.0413811440386604E-2</v>
      </c>
      <c r="O62" s="3"/>
      <c r="Q62" s="210" t="s">
        <v>473</v>
      </c>
      <c r="R62" s="3">
        <v>0.20776445828848542</v>
      </c>
      <c r="S62" s="3">
        <f>AVERAGE(R62:R64)</f>
        <v>0.18088301593374298</v>
      </c>
      <c r="T62" s="3">
        <f>STDEV(R62:R64)</f>
        <v>2.3900450840465021E-2</v>
      </c>
      <c r="U62" s="3">
        <f>S62/S41</f>
        <v>0.18855561479692828</v>
      </c>
      <c r="V62" s="3">
        <f>T62/S41</f>
        <v>2.4914247359732144E-2</v>
      </c>
      <c r="W62" s="3"/>
    </row>
    <row r="63" spans="1:24">
      <c r="A63" s="210" t="s">
        <v>630</v>
      </c>
      <c r="B63" s="3">
        <v>0.68421801735690713</v>
      </c>
      <c r="C63" s="3">
        <f>AVERAGE(B63:B65)</f>
        <v>0.70406974752408946</v>
      </c>
      <c r="D63" s="3">
        <f>STDEV(B63:B65)</f>
        <v>4.9566542134972219E-2</v>
      </c>
      <c r="E63" s="3">
        <f>C63/C58</f>
        <v>0.80603224279613717</v>
      </c>
      <c r="F63" s="3">
        <f>D63/C58</f>
        <v>5.6744706423185645E-2</v>
      </c>
      <c r="G63" s="3"/>
      <c r="I63" s="3"/>
      <c r="J63" s="3">
        <v>3.8263188409852253E-2</v>
      </c>
      <c r="K63" s="3"/>
      <c r="L63" s="3"/>
      <c r="M63" s="3"/>
      <c r="N63" s="3"/>
      <c r="O63" s="3"/>
      <c r="Q63" s="3"/>
      <c r="R63" s="3">
        <v>0.1728527099968124</v>
      </c>
      <c r="S63" s="3"/>
      <c r="T63" s="3"/>
      <c r="U63" s="3"/>
      <c r="V63" s="3"/>
      <c r="W63" s="3"/>
    </row>
    <row r="64" spans="1:24">
      <c r="A64" s="3"/>
      <c r="B64" s="3">
        <v>0.6675061115752432</v>
      </c>
      <c r="C64" s="3"/>
      <c r="D64" s="3"/>
      <c r="E64" s="3"/>
      <c r="F64" s="3"/>
      <c r="G64" s="3"/>
      <c r="I64" s="3"/>
      <c r="J64" s="3">
        <v>1.3973605380914097E-2</v>
      </c>
      <c r="K64" s="3"/>
      <c r="L64" s="3"/>
      <c r="M64" s="3"/>
      <c r="N64" s="3"/>
      <c r="O64" s="3"/>
      <c r="Q64" s="3"/>
      <c r="R64" s="3">
        <v>0.16203187951593107</v>
      </c>
      <c r="S64" s="3"/>
      <c r="T64" s="3"/>
      <c r="U64" s="3"/>
      <c r="V64" s="3"/>
      <c r="W64" s="3"/>
    </row>
    <row r="65" spans="1:24">
      <c r="A65" s="3"/>
      <c r="B65" s="3">
        <v>0.76048511364011828</v>
      </c>
      <c r="C65" s="3"/>
      <c r="D65" s="3"/>
      <c r="E65" s="3"/>
      <c r="F65" s="3"/>
      <c r="G65" s="3"/>
      <c r="I65" s="210" t="s">
        <v>474</v>
      </c>
      <c r="J65" s="3">
        <v>2.9146481818509005E-2</v>
      </c>
      <c r="K65" s="3">
        <f>AVERAGE(J65:J67)</f>
        <v>3.3996913399547662E-2</v>
      </c>
      <c r="L65" s="3">
        <f>STDEV(J65:J67)</f>
        <v>4.2010939945634441E-3</v>
      </c>
      <c r="M65" s="3">
        <f>K65/K41</f>
        <v>2.8872016540584491E-2</v>
      </c>
      <c r="N65" s="3">
        <f>L65/K41</f>
        <v>3.567796107666638E-3</v>
      </c>
      <c r="O65" s="3"/>
      <c r="Q65" s="210" t="s">
        <v>474</v>
      </c>
      <c r="R65" s="3">
        <v>0.18088682733692488</v>
      </c>
      <c r="S65" s="3">
        <f>AVERAGE(R65:R67)</f>
        <v>0.17954675372987264</v>
      </c>
      <c r="T65" s="3">
        <f>STDEV(R65:R67)</f>
        <v>5.8231139934930608E-3</v>
      </c>
      <c r="U65" s="3">
        <f>S65/S41</f>
        <v>0.18716267173878642</v>
      </c>
      <c r="V65" s="3">
        <f>T65/S41</f>
        <v>6.0701157231802692E-3</v>
      </c>
      <c r="W65" s="3"/>
    </row>
    <row r="66" spans="1:24">
      <c r="A66" s="210" t="s">
        <v>631</v>
      </c>
      <c r="B66" s="3">
        <v>0.60237029569928624</v>
      </c>
      <c r="C66" s="3">
        <f>AVERAGE(B66:B68)</f>
        <v>0.61299103925290588</v>
      </c>
      <c r="D66" s="3">
        <f>STDEV(B66:B68)</f>
        <v>4.115240907343333E-2</v>
      </c>
      <c r="E66" s="3">
        <f>C66/C58</f>
        <v>0.70176363055003954</v>
      </c>
      <c r="F66" s="3">
        <f>D66/C58</f>
        <v>4.7112049194797521E-2</v>
      </c>
      <c r="G66" s="3"/>
      <c r="I66" s="3"/>
      <c r="J66" s="3">
        <v>3.6357508300223412E-2</v>
      </c>
      <c r="K66" s="3"/>
      <c r="L66" s="3"/>
      <c r="M66" s="3"/>
      <c r="N66" s="3"/>
      <c r="O66" s="3"/>
      <c r="Q66" s="3"/>
      <c r="R66" s="3">
        <v>0.18458301245207739</v>
      </c>
      <c r="S66" s="3"/>
      <c r="T66" s="3"/>
      <c r="U66" s="3"/>
      <c r="V66" s="3"/>
      <c r="W66" s="3"/>
    </row>
    <row r="67" spans="1:24">
      <c r="A67" s="3"/>
      <c r="B67" s="3">
        <v>0.5781900581813838</v>
      </c>
      <c r="C67" s="3"/>
      <c r="D67" s="3"/>
      <c r="E67" s="3"/>
      <c r="F67" s="3"/>
      <c r="G67" s="3"/>
      <c r="I67" s="3"/>
      <c r="J67" s="3">
        <v>3.6486750079910563E-2</v>
      </c>
      <c r="K67" s="3"/>
      <c r="L67" s="3"/>
      <c r="M67" s="3"/>
      <c r="N67" s="3"/>
      <c r="O67" s="3"/>
      <c r="Q67" s="3"/>
      <c r="R67" s="3">
        <v>0.17317042140061564</v>
      </c>
      <c r="S67" s="3"/>
      <c r="T67" s="3"/>
      <c r="U67" s="3"/>
      <c r="V67" s="3"/>
      <c r="W67" s="3"/>
    </row>
    <row r="68" spans="1:24">
      <c r="A68" s="3"/>
      <c r="B68" s="3">
        <v>0.65841276387804759</v>
      </c>
      <c r="C68" s="3"/>
      <c r="D68" s="3"/>
      <c r="E68" s="3"/>
      <c r="F68" s="3"/>
      <c r="G68" s="3"/>
      <c r="I68" s="210" t="s">
        <v>475</v>
      </c>
      <c r="J68" s="3">
        <v>4.5324656471216487E-2</v>
      </c>
      <c r="K68" s="3">
        <f>AVERAGE(J68:J70)</f>
        <v>3.6971071324217779E-2</v>
      </c>
      <c r="L68" s="3">
        <f>STDEV(J68:J70)</f>
        <v>1.1725105013228394E-2</v>
      </c>
      <c r="M68" s="3">
        <f>K68/K41</f>
        <v>3.1397832216443128E-2</v>
      </c>
      <c r="N68" s="3">
        <f>L68/K41</f>
        <v>9.957592970381967E-3</v>
      </c>
      <c r="O68" s="3"/>
      <c r="Q68" s="210" t="s">
        <v>475</v>
      </c>
      <c r="R68" s="3">
        <v>0.19393819938171758</v>
      </c>
      <c r="S68" s="3">
        <f>AVERAGE(R68:R70)</f>
        <v>0.1491932906135939</v>
      </c>
      <c r="T68" s="3">
        <f>STDEV(R68:R70)</f>
        <v>4.0496208442641186E-2</v>
      </c>
      <c r="U68" s="3">
        <f>S68/S41</f>
        <v>0.15552169168567709</v>
      </c>
      <c r="V68" s="3">
        <f>T68/S41</f>
        <v>4.2213954916827223E-2</v>
      </c>
      <c r="W68" s="3"/>
    </row>
    <row r="69" spans="1:24">
      <c r="A69" s="210" t="s">
        <v>107</v>
      </c>
      <c r="B69" s="3">
        <v>0.71113243022714168</v>
      </c>
      <c r="C69" s="3">
        <f>AVERAGE(B69:B71)</f>
        <v>0.66413415306894574</v>
      </c>
      <c r="D69" s="3">
        <f>STDEV(B69:B71)</f>
        <v>0.21647551134972773</v>
      </c>
      <c r="E69" s="3">
        <f>C69/C58</f>
        <v>0.76031322578216565</v>
      </c>
      <c r="F69" s="3">
        <f>D69/C58</f>
        <v>0.24782522262496687</v>
      </c>
      <c r="G69" s="3"/>
      <c r="I69" s="3"/>
      <c r="J69" s="3">
        <v>4.2021483038319055E-2</v>
      </c>
      <c r="K69" s="3"/>
      <c r="L69" s="3"/>
      <c r="M69" s="3"/>
      <c r="N69" s="3"/>
      <c r="O69" s="3"/>
      <c r="Q69" s="3"/>
      <c r="R69" s="3">
        <v>0.13858360600238157</v>
      </c>
      <c r="S69" s="3"/>
      <c r="T69" s="3"/>
      <c r="U69" s="3"/>
      <c r="V69" s="3"/>
      <c r="W69" s="3"/>
    </row>
    <row r="70" spans="1:24">
      <c r="A70" s="3"/>
      <c r="B70" s="3">
        <v>0.42802029610881209</v>
      </c>
      <c r="C70" s="3"/>
      <c r="D70" s="3"/>
      <c r="E70" s="3"/>
      <c r="F70" s="3"/>
      <c r="G70" s="3"/>
      <c r="I70" s="3"/>
      <c r="J70" s="3">
        <v>2.3567074463117791E-2</v>
      </c>
      <c r="K70" s="3"/>
      <c r="L70" s="3"/>
      <c r="M70" s="3"/>
      <c r="N70" s="3"/>
      <c r="O70" s="3"/>
      <c r="Q70" s="3"/>
      <c r="R70" s="3">
        <v>0.11505806645668253</v>
      </c>
      <c r="S70" s="3"/>
      <c r="T70" s="3"/>
      <c r="U70" s="3"/>
      <c r="V70" s="3"/>
      <c r="W70" s="3"/>
    </row>
    <row r="71" spans="1:24" ht="14">
      <c r="A71" s="3"/>
      <c r="B71" s="3">
        <v>0.85324973287088346</v>
      </c>
      <c r="C71" s="3"/>
      <c r="D71" s="3"/>
      <c r="E71" s="3"/>
      <c r="F71" s="3"/>
      <c r="G71" s="3"/>
      <c r="R71" s="202"/>
      <c r="S71" s="205"/>
      <c r="T71" s="212"/>
    </row>
    <row r="72" spans="1:24" ht="14">
      <c r="A72" s="210" t="s">
        <v>348</v>
      </c>
      <c r="B72" s="3">
        <v>0.71734003972002602</v>
      </c>
      <c r="C72" s="3">
        <f>AVERAGE(B72:B74)</f>
        <v>0.75533796591192737</v>
      </c>
      <c r="D72" s="3">
        <f>STDEV(B72:B74)</f>
        <v>0.18685177080769147</v>
      </c>
      <c r="E72" s="3">
        <f>C72/C58</f>
        <v>0.86472506008679528</v>
      </c>
      <c r="F72" s="3">
        <f>D72/C58</f>
        <v>0.21391140923776211</v>
      </c>
      <c r="G72" s="3"/>
      <c r="R72" s="202"/>
      <c r="S72" s="205"/>
      <c r="T72" s="212"/>
    </row>
    <row r="73" spans="1:24" ht="14">
      <c r="A73" s="3"/>
      <c r="B73" s="3">
        <v>0.59040568517528103</v>
      </c>
      <c r="C73" s="3"/>
      <c r="D73" s="3"/>
      <c r="E73" s="3"/>
      <c r="F73" s="3"/>
      <c r="G73" s="3"/>
      <c r="R73" s="202"/>
      <c r="S73" s="205"/>
      <c r="T73" s="212"/>
    </row>
    <row r="74" spans="1:24" ht="14">
      <c r="A74" s="3"/>
      <c r="B74" s="3">
        <v>0.95826817284047505</v>
      </c>
      <c r="C74" s="3"/>
      <c r="D74" s="3"/>
      <c r="E74" s="3"/>
      <c r="F74" s="3"/>
      <c r="G74" s="3"/>
      <c r="R74" s="202"/>
      <c r="S74" s="205"/>
      <c r="T74" s="212"/>
      <c r="W74" s="207"/>
      <c r="X74" s="205"/>
    </row>
    <row r="75" spans="1:24" ht="14">
      <c r="R75" s="202"/>
      <c r="S75" s="205"/>
      <c r="T75" s="213"/>
    </row>
    <row r="76" spans="1:24" ht="14">
      <c r="R76" s="202"/>
      <c r="S76" s="205"/>
      <c r="T76" s="213"/>
    </row>
    <row r="77" spans="1:24" ht="14">
      <c r="R77" s="202"/>
      <c r="S77" s="205"/>
      <c r="T77" s="213"/>
    </row>
    <row r="78" spans="1:24" ht="14">
      <c r="R78" s="202"/>
      <c r="S78" s="205"/>
      <c r="T78" s="213"/>
    </row>
    <row r="79" spans="1:24" ht="14">
      <c r="R79" s="202"/>
      <c r="S79" s="205"/>
      <c r="T79" s="213"/>
    </row>
    <row r="80" spans="1:24" ht="14">
      <c r="S80" s="205"/>
      <c r="T80" s="213"/>
    </row>
    <row r="81" spans="18:24">
      <c r="R81" s="198"/>
      <c r="T81" s="212"/>
    </row>
    <row r="82" spans="18:24">
      <c r="R82" s="198"/>
      <c r="T82" s="212"/>
    </row>
    <row r="83" spans="18:24">
      <c r="R83" s="198"/>
      <c r="T83" s="212"/>
    </row>
    <row r="84" spans="18:24">
      <c r="R84" s="198"/>
      <c r="T84" s="212"/>
    </row>
    <row r="85" spans="18:24">
      <c r="R85" s="198"/>
      <c r="T85" s="212"/>
    </row>
    <row r="86" spans="18:24">
      <c r="R86" s="198"/>
      <c r="T86" s="212"/>
    </row>
    <row r="87" spans="18:24">
      <c r="R87" s="198"/>
      <c r="T87" s="212"/>
    </row>
    <row r="88" spans="18:24">
      <c r="R88" s="198"/>
      <c r="T88" s="212"/>
    </row>
    <row r="89" spans="18:24">
      <c r="R89" s="198"/>
      <c r="T89" s="212"/>
    </row>
    <row r="90" spans="18:24" ht="18">
      <c r="R90" s="198"/>
      <c r="T90" s="212"/>
      <c r="X90" s="160"/>
    </row>
    <row r="91" spans="18:24" ht="14">
      <c r="R91" s="198"/>
      <c r="T91" s="212"/>
      <c r="X91" s="205"/>
    </row>
    <row r="92" spans="18:24" ht="14">
      <c r="R92" s="198"/>
      <c r="S92" s="205"/>
      <c r="T92" s="213"/>
      <c r="W92" s="207"/>
      <c r="X92" s="205"/>
    </row>
    <row r="93" spans="18:24" ht="14">
      <c r="R93" s="198"/>
      <c r="S93" s="205"/>
      <c r="T93" s="213"/>
    </row>
    <row r="94" spans="18:24" ht="14">
      <c r="R94" s="198"/>
      <c r="S94" s="205"/>
      <c r="T94" s="213"/>
    </row>
    <row r="95" spans="18:24" ht="14">
      <c r="R95" s="198"/>
      <c r="S95" s="205"/>
      <c r="T95" s="213"/>
    </row>
    <row r="96" spans="18:24" ht="14">
      <c r="R96" s="198"/>
      <c r="S96" s="205"/>
      <c r="T96" s="213"/>
    </row>
    <row r="97" spans="1:24" ht="14">
      <c r="R97" s="198"/>
      <c r="S97" s="205"/>
      <c r="T97" s="213"/>
    </row>
    <row r="98" spans="1:24" ht="14">
      <c r="R98" s="198"/>
      <c r="S98" s="205"/>
      <c r="T98" s="213"/>
    </row>
    <row r="99" spans="1:24" ht="14">
      <c r="R99" s="198"/>
      <c r="S99" s="205"/>
      <c r="T99" s="213"/>
    </row>
    <row r="100" spans="1:24" ht="14">
      <c r="R100" s="198"/>
      <c r="S100" s="205"/>
      <c r="T100" s="213"/>
    </row>
    <row r="101" spans="1:24" ht="14">
      <c r="R101" s="198"/>
      <c r="S101" s="205"/>
      <c r="T101" s="213"/>
      <c r="W101" s="207"/>
      <c r="X101" s="205"/>
    </row>
    <row r="102" spans="1:24" ht="14">
      <c r="R102" s="198"/>
      <c r="S102" s="205"/>
      <c r="T102" s="213"/>
      <c r="W102" s="207"/>
      <c r="X102" s="205"/>
    </row>
    <row r="103" spans="1:24" ht="14">
      <c r="R103" s="198"/>
      <c r="S103" s="205"/>
      <c r="T103" s="213"/>
    </row>
    <row r="104" spans="1:24" ht="14">
      <c r="R104" s="198"/>
      <c r="S104" s="205"/>
      <c r="T104" s="213"/>
    </row>
    <row r="105" spans="1:24" ht="14">
      <c r="R105" s="198"/>
      <c r="S105" s="205"/>
      <c r="T105" s="213"/>
    </row>
    <row r="106" spans="1:24" ht="14">
      <c r="R106" s="198"/>
      <c r="S106" s="205"/>
      <c r="T106" s="213"/>
    </row>
    <row r="107" spans="1:24" ht="14">
      <c r="R107" s="198"/>
      <c r="S107" s="205"/>
      <c r="T107" s="213"/>
    </row>
    <row r="108" spans="1:24" ht="14">
      <c r="R108" s="198"/>
      <c r="S108" s="205"/>
      <c r="T108" s="213"/>
    </row>
    <row r="109" spans="1:24">
      <c r="A109" s="268"/>
      <c r="B109" s="7"/>
      <c r="C109" s="7"/>
      <c r="D109" s="7"/>
      <c r="E109" s="7"/>
      <c r="F109" s="7"/>
      <c r="G109" s="7"/>
    </row>
    <row r="110" spans="1:24">
      <c r="A110" s="269"/>
      <c r="B110" s="7"/>
      <c r="C110" s="7"/>
      <c r="D110" s="7"/>
      <c r="E110" s="7"/>
      <c r="F110" s="7"/>
      <c r="G110" s="7"/>
    </row>
    <row r="111" spans="1:24">
      <c r="A111" s="7"/>
      <c r="B111" s="7"/>
      <c r="C111" s="7"/>
      <c r="D111" s="7"/>
      <c r="E111" s="7"/>
      <c r="F111" s="7"/>
      <c r="G111" s="7"/>
    </row>
    <row r="112" spans="1:24">
      <c r="A112" s="7"/>
      <c r="B112" s="7"/>
      <c r="C112" s="7"/>
      <c r="D112" s="7"/>
      <c r="E112" s="7"/>
      <c r="F112" s="7"/>
      <c r="G112" s="7"/>
    </row>
    <row r="113" spans="1:24">
      <c r="A113" s="269"/>
      <c r="B113" s="7"/>
      <c r="C113" s="7"/>
      <c r="D113" s="7"/>
      <c r="E113" s="7"/>
      <c r="F113" s="7"/>
      <c r="G113" s="7"/>
    </row>
    <row r="114" spans="1:24">
      <c r="A114" s="7"/>
      <c r="B114" s="7"/>
      <c r="C114" s="7"/>
      <c r="D114" s="7"/>
      <c r="E114" s="7"/>
      <c r="F114" s="7"/>
      <c r="G114" s="7"/>
    </row>
    <row r="115" spans="1:24">
      <c r="A115" s="7"/>
      <c r="B115" s="7"/>
      <c r="C115" s="7"/>
      <c r="D115" s="7"/>
      <c r="E115" s="7"/>
      <c r="F115" s="7"/>
      <c r="G115" s="7"/>
    </row>
    <row r="116" spans="1:24">
      <c r="A116" s="269"/>
      <c r="B116" s="7"/>
      <c r="C116" s="7"/>
      <c r="D116" s="7"/>
      <c r="E116" s="7"/>
      <c r="F116" s="7"/>
      <c r="G116" s="7"/>
    </row>
    <row r="117" spans="1:24" ht="14">
      <c r="A117" s="7"/>
      <c r="B117" s="7"/>
      <c r="C117" s="7"/>
      <c r="D117" s="7"/>
      <c r="E117" s="7"/>
      <c r="F117" s="7"/>
      <c r="G117" s="7"/>
      <c r="X117" s="205"/>
    </row>
    <row r="118" spans="1:24">
      <c r="A118" s="7"/>
      <c r="B118" s="7"/>
      <c r="C118" s="7"/>
      <c r="D118" s="7"/>
      <c r="E118" s="7"/>
      <c r="F118" s="7"/>
      <c r="G118" s="7"/>
    </row>
    <row r="119" spans="1:24">
      <c r="A119" s="269"/>
      <c r="B119" s="7"/>
      <c r="C119" s="7"/>
      <c r="D119" s="7"/>
      <c r="E119" s="7"/>
      <c r="F119" s="7"/>
      <c r="G119" s="7"/>
    </row>
    <row r="120" spans="1:24">
      <c r="A120" s="7"/>
      <c r="B120" s="7"/>
      <c r="C120" s="7"/>
      <c r="D120" s="7"/>
      <c r="E120" s="7"/>
      <c r="F120" s="7"/>
      <c r="G120" s="7"/>
    </row>
    <row r="121" spans="1:24">
      <c r="A121" s="7"/>
      <c r="B121" s="7"/>
      <c r="C121" s="7"/>
      <c r="D121" s="7"/>
      <c r="E121" s="7"/>
      <c r="F121" s="7"/>
      <c r="G121" s="7"/>
    </row>
    <row r="122" spans="1:24">
      <c r="A122" s="269"/>
      <c r="B122" s="7"/>
      <c r="C122" s="7"/>
      <c r="D122" s="7"/>
      <c r="E122" s="7"/>
      <c r="F122" s="7"/>
      <c r="G122" s="7"/>
    </row>
    <row r="123" spans="1:24">
      <c r="A123" s="7"/>
      <c r="B123" s="7"/>
      <c r="C123" s="7"/>
      <c r="D123" s="7"/>
      <c r="E123" s="7"/>
      <c r="F123" s="7"/>
      <c r="G123" s="7"/>
    </row>
    <row r="124" spans="1:24">
      <c r="A124" s="7"/>
      <c r="B124" s="7"/>
      <c r="C124" s="7"/>
      <c r="D124" s="7"/>
      <c r="E124" s="7"/>
      <c r="F124" s="7"/>
      <c r="G124" s="7"/>
    </row>
    <row r="125" spans="1:24">
      <c r="A125" s="269"/>
      <c r="B125" s="7"/>
      <c r="C125" s="7"/>
      <c r="D125" s="7"/>
      <c r="E125" s="7"/>
      <c r="F125" s="7"/>
      <c r="G125" s="7"/>
    </row>
    <row r="126" spans="1:24">
      <c r="A126" s="7"/>
      <c r="B126" s="7"/>
      <c r="C126" s="7"/>
      <c r="D126" s="7"/>
      <c r="E126" s="7"/>
      <c r="F126" s="7"/>
      <c r="G126" s="7"/>
    </row>
    <row r="127" spans="1:24" ht="14">
      <c r="A127" s="7"/>
      <c r="B127" s="7"/>
      <c r="C127" s="7"/>
      <c r="D127" s="7"/>
      <c r="E127" s="7"/>
      <c r="F127" s="7"/>
      <c r="G127" s="7"/>
      <c r="X127" s="205"/>
    </row>
    <row r="128" spans="1:24">
      <c r="A128" s="269"/>
      <c r="B128" s="7"/>
      <c r="C128" s="7"/>
      <c r="D128" s="7"/>
      <c r="E128" s="7"/>
      <c r="F128" s="7"/>
      <c r="G128" s="7"/>
    </row>
    <row r="129" spans="1:24">
      <c r="A129" s="7"/>
      <c r="B129" s="7"/>
      <c r="C129" s="7"/>
      <c r="D129" s="7"/>
      <c r="E129" s="7"/>
      <c r="F129" s="7"/>
      <c r="G129" s="7"/>
    </row>
    <row r="130" spans="1:24">
      <c r="A130" s="7"/>
      <c r="B130" s="7"/>
      <c r="C130" s="7"/>
      <c r="D130" s="7"/>
      <c r="E130" s="7"/>
      <c r="F130" s="7"/>
      <c r="G130" s="7"/>
    </row>
    <row r="131" spans="1:24">
      <c r="A131" s="269"/>
      <c r="B131" s="7"/>
      <c r="C131" s="7"/>
      <c r="D131" s="7"/>
      <c r="E131" s="7"/>
      <c r="F131" s="7"/>
      <c r="G131" s="7"/>
    </row>
    <row r="132" spans="1:24">
      <c r="A132" s="7"/>
      <c r="B132" s="7"/>
      <c r="C132" s="7"/>
      <c r="D132" s="7"/>
      <c r="E132" s="7"/>
      <c r="F132" s="7"/>
      <c r="G132" s="7"/>
    </row>
    <row r="133" spans="1:24">
      <c r="A133" s="7"/>
      <c r="B133" s="7"/>
      <c r="C133" s="7"/>
      <c r="D133" s="7"/>
      <c r="E133" s="7"/>
      <c r="F133" s="7"/>
      <c r="G133" s="7"/>
    </row>
    <row r="134" spans="1:24">
      <c r="A134" s="269"/>
      <c r="B134" s="7"/>
      <c r="C134" s="7"/>
      <c r="D134" s="7"/>
      <c r="E134" s="7"/>
      <c r="F134" s="7"/>
      <c r="G134" s="7"/>
    </row>
    <row r="135" spans="1:24">
      <c r="A135" s="7"/>
      <c r="B135" s="7"/>
      <c r="C135" s="7"/>
      <c r="D135" s="7"/>
      <c r="E135" s="7"/>
      <c r="F135" s="7"/>
      <c r="G135" s="7"/>
    </row>
    <row r="136" spans="1:24">
      <c r="A136" s="7"/>
      <c r="B136" s="7"/>
      <c r="C136" s="7"/>
      <c r="D136" s="7"/>
      <c r="E136" s="7"/>
      <c r="F136" s="7"/>
      <c r="G136" s="7"/>
    </row>
    <row r="137" spans="1:24" ht="14">
      <c r="A137" s="269"/>
      <c r="B137" s="7"/>
      <c r="C137" s="7"/>
      <c r="D137" s="7"/>
      <c r="E137" s="7"/>
      <c r="F137" s="7"/>
      <c r="G137" s="7"/>
      <c r="X137" s="205"/>
    </row>
    <row r="138" spans="1:24">
      <c r="A138" s="7"/>
      <c r="B138" s="7"/>
      <c r="C138" s="7"/>
      <c r="D138" s="7"/>
      <c r="E138" s="7"/>
      <c r="F138" s="7"/>
      <c r="G138" s="7"/>
    </row>
    <row r="139" spans="1:24">
      <c r="A139" s="7"/>
      <c r="B139" s="7"/>
      <c r="C139" s="7"/>
      <c r="D139" s="7"/>
      <c r="E139" s="7"/>
      <c r="F139" s="7"/>
      <c r="G139" s="7"/>
    </row>
    <row r="140" spans="1:24" ht="14">
      <c r="J140" s="216"/>
      <c r="R140" s="202"/>
      <c r="S140" s="205"/>
      <c r="T140" s="212"/>
    </row>
    <row r="189" spans="1:1" ht="14">
      <c r="A189" s="205"/>
    </row>
    <row r="190" spans="1:1" ht="14">
      <c r="A190" s="205"/>
    </row>
  </sheetData>
  <sheetProtection sheet="1" objects="1" scenarios="1"/>
  <phoneticPr fontId="3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0"/>
  <sheetViews>
    <sheetView workbookViewId="0"/>
  </sheetViews>
  <sheetFormatPr baseColWidth="10" defaultRowHeight="13" x14ac:dyDescent="0"/>
  <cols>
    <col min="1" max="1" width="17.140625" customWidth="1"/>
    <col min="3" max="3" width="13.140625" customWidth="1"/>
    <col min="4" max="4" width="13.7109375" customWidth="1"/>
    <col min="5" max="5" width="21.7109375" customWidth="1"/>
    <col min="6" max="6" width="6" customWidth="1"/>
    <col min="7" max="7" width="11.7109375" customWidth="1"/>
    <col min="10" max="10" width="12.42578125" customWidth="1"/>
    <col min="11" max="11" width="10.42578125" customWidth="1"/>
    <col min="14" max="14" width="11.28515625" customWidth="1"/>
    <col min="15" max="15" width="16.28515625" customWidth="1"/>
    <col min="16" max="16" width="18.140625" customWidth="1"/>
    <col min="17" max="17" width="17" customWidth="1"/>
    <col min="20" max="20" width="15.5703125" customWidth="1"/>
    <col min="21" max="21" width="16.5703125" customWidth="1"/>
    <col min="22" max="22" width="17.140625" customWidth="1"/>
  </cols>
  <sheetData>
    <row r="1" spans="1:22" ht="15">
      <c r="A1" s="176" t="s">
        <v>221</v>
      </c>
    </row>
    <row r="3" spans="1:22" s="229" customFormat="1">
      <c r="A3" s="226" t="s">
        <v>7</v>
      </c>
      <c r="B3" s="226" t="s">
        <v>8</v>
      </c>
      <c r="C3" s="226" t="s">
        <v>99</v>
      </c>
      <c r="D3" s="226" t="s">
        <v>9</v>
      </c>
      <c r="E3" s="226" t="s">
        <v>10</v>
      </c>
      <c r="I3" s="226" t="s">
        <v>11</v>
      </c>
      <c r="J3" s="226" t="s">
        <v>8</v>
      </c>
      <c r="K3" s="226" t="s">
        <v>99</v>
      </c>
      <c r="L3" s="226" t="s">
        <v>9</v>
      </c>
      <c r="N3" s="226" t="s">
        <v>11</v>
      </c>
      <c r="O3" s="226" t="s">
        <v>12</v>
      </c>
      <c r="P3" s="226" t="s">
        <v>13</v>
      </c>
      <c r="Q3" s="226" t="s">
        <v>14</v>
      </c>
      <c r="S3" s="226" t="s">
        <v>11</v>
      </c>
      <c r="T3" s="226" t="s">
        <v>12</v>
      </c>
      <c r="U3" s="226" t="s">
        <v>13</v>
      </c>
      <c r="V3" s="226" t="s">
        <v>14</v>
      </c>
    </row>
    <row r="4" spans="1:22" s="229" customFormat="1">
      <c r="A4" s="226" t="s">
        <v>15</v>
      </c>
      <c r="B4" s="276" t="s">
        <v>6</v>
      </c>
      <c r="C4" s="276"/>
      <c r="D4" s="276"/>
      <c r="E4" s="226"/>
      <c r="I4" s="226">
        <v>72</v>
      </c>
      <c r="J4" s="227">
        <v>0</v>
      </c>
      <c r="K4" s="227">
        <v>0</v>
      </c>
      <c r="L4" s="227">
        <v>0</v>
      </c>
      <c r="N4" s="226">
        <v>72</v>
      </c>
      <c r="O4" s="230">
        <v>0</v>
      </c>
      <c r="P4" s="230">
        <v>0</v>
      </c>
      <c r="Q4" s="230">
        <v>0</v>
      </c>
      <c r="S4" s="226">
        <v>72</v>
      </c>
      <c r="T4" s="231">
        <f>O4*100</f>
        <v>0</v>
      </c>
      <c r="U4" s="231">
        <f>P4*100</f>
        <v>0</v>
      </c>
      <c r="V4" s="231">
        <f>Q4*100</f>
        <v>0</v>
      </c>
    </row>
    <row r="5" spans="1:22" s="229" customFormat="1">
      <c r="A5" s="226" t="s">
        <v>419</v>
      </c>
      <c r="B5" s="226"/>
      <c r="C5" s="226"/>
      <c r="D5" s="226"/>
      <c r="E5" s="226"/>
      <c r="I5" s="226">
        <v>74</v>
      </c>
      <c r="J5" s="227">
        <v>0</v>
      </c>
      <c r="K5" s="227">
        <v>0</v>
      </c>
      <c r="L5" s="227">
        <v>0</v>
      </c>
      <c r="N5" s="226">
        <v>74</v>
      </c>
      <c r="O5" s="230">
        <v>0</v>
      </c>
      <c r="P5" s="230">
        <v>0</v>
      </c>
      <c r="Q5" s="230">
        <v>0</v>
      </c>
      <c r="S5" s="226">
        <v>74</v>
      </c>
      <c r="T5" s="231">
        <f t="shared" ref="T5:V43" si="0">O5*100</f>
        <v>0</v>
      </c>
      <c r="U5" s="231">
        <f t="shared" si="0"/>
        <v>0</v>
      </c>
      <c r="V5" s="231">
        <f t="shared" si="0"/>
        <v>0</v>
      </c>
    </row>
    <row r="6" spans="1:22" s="229" customFormat="1">
      <c r="A6" s="226" t="s">
        <v>420</v>
      </c>
      <c r="B6" s="226"/>
      <c r="C6" s="226"/>
      <c r="D6" s="226"/>
      <c r="E6" s="226"/>
      <c r="I6" s="226">
        <v>76</v>
      </c>
      <c r="J6" s="227">
        <v>0</v>
      </c>
      <c r="K6" s="227">
        <v>0</v>
      </c>
      <c r="L6" s="227">
        <v>0</v>
      </c>
      <c r="N6" s="226">
        <v>76</v>
      </c>
      <c r="O6" s="230">
        <v>0</v>
      </c>
      <c r="P6" s="230">
        <v>0</v>
      </c>
      <c r="Q6" s="230">
        <v>0</v>
      </c>
      <c r="S6" s="226">
        <v>76</v>
      </c>
      <c r="T6" s="231">
        <f t="shared" si="0"/>
        <v>0</v>
      </c>
      <c r="U6" s="231">
        <f t="shared" si="0"/>
        <v>0</v>
      </c>
      <c r="V6" s="231">
        <f t="shared" si="0"/>
        <v>0</v>
      </c>
    </row>
    <row r="7" spans="1:22" s="229" customFormat="1">
      <c r="A7" s="226" t="s">
        <v>192</v>
      </c>
      <c r="B7" s="227"/>
      <c r="C7" s="227"/>
      <c r="D7" s="227"/>
      <c r="E7" s="226"/>
      <c r="I7" s="226">
        <v>78</v>
      </c>
      <c r="J7" s="227">
        <v>0</v>
      </c>
      <c r="K7" s="227">
        <v>0</v>
      </c>
      <c r="L7" s="227">
        <v>0</v>
      </c>
      <c r="N7" s="226">
        <v>78</v>
      </c>
      <c r="O7" s="230">
        <v>0</v>
      </c>
      <c r="P7" s="230">
        <v>0</v>
      </c>
      <c r="Q7" s="230">
        <v>0</v>
      </c>
      <c r="S7" s="226">
        <v>78</v>
      </c>
      <c r="T7" s="231">
        <f t="shared" si="0"/>
        <v>0</v>
      </c>
      <c r="U7" s="231">
        <f t="shared" si="0"/>
        <v>0</v>
      </c>
      <c r="V7" s="231">
        <f t="shared" si="0"/>
        <v>0</v>
      </c>
    </row>
    <row r="8" spans="1:22" s="232" customFormat="1">
      <c r="A8" s="228" t="s">
        <v>16</v>
      </c>
      <c r="B8" s="277" t="s">
        <v>17</v>
      </c>
      <c r="C8" s="277"/>
      <c r="D8" s="277"/>
      <c r="E8" s="228" t="s">
        <v>18</v>
      </c>
      <c r="I8" s="228">
        <v>80</v>
      </c>
      <c r="J8" s="233">
        <v>0</v>
      </c>
      <c r="K8" s="233">
        <v>0</v>
      </c>
      <c r="L8" s="233">
        <v>0</v>
      </c>
      <c r="N8" s="228">
        <v>80</v>
      </c>
      <c r="O8" s="234">
        <v>0</v>
      </c>
      <c r="P8" s="234">
        <v>0</v>
      </c>
      <c r="Q8" s="234">
        <v>0</v>
      </c>
      <c r="S8" s="228">
        <v>80</v>
      </c>
      <c r="T8" s="235">
        <f t="shared" si="0"/>
        <v>0</v>
      </c>
      <c r="U8" s="235">
        <f t="shared" si="0"/>
        <v>0</v>
      </c>
      <c r="V8" s="235">
        <f t="shared" si="0"/>
        <v>0</v>
      </c>
    </row>
    <row r="9" spans="1:22" s="232" customFormat="1">
      <c r="A9" s="228" t="s">
        <v>19</v>
      </c>
      <c r="B9" s="233">
        <v>0</v>
      </c>
      <c r="C9" s="233">
        <v>0</v>
      </c>
      <c r="D9" s="233">
        <v>0</v>
      </c>
      <c r="E9" s="228"/>
      <c r="I9" s="228">
        <v>82</v>
      </c>
      <c r="J9" s="233">
        <v>0</v>
      </c>
      <c r="K9" s="233">
        <v>0</v>
      </c>
      <c r="L9" s="233">
        <v>0</v>
      </c>
      <c r="N9" s="228">
        <v>82</v>
      </c>
      <c r="O9" s="234">
        <v>0</v>
      </c>
      <c r="P9" s="234">
        <v>0</v>
      </c>
      <c r="Q9" s="234">
        <v>0</v>
      </c>
      <c r="S9" s="228">
        <v>82</v>
      </c>
      <c r="T9" s="235">
        <f t="shared" si="0"/>
        <v>0</v>
      </c>
      <c r="U9" s="235">
        <f t="shared" si="0"/>
        <v>0</v>
      </c>
      <c r="V9" s="235">
        <f t="shared" si="0"/>
        <v>0</v>
      </c>
    </row>
    <row r="10" spans="1:22" s="232" customFormat="1">
      <c r="A10" s="228" t="s">
        <v>20</v>
      </c>
      <c r="B10" s="228">
        <v>0</v>
      </c>
      <c r="C10" s="228">
        <v>7</v>
      </c>
      <c r="D10" s="228">
        <v>0</v>
      </c>
      <c r="E10" s="228"/>
      <c r="H10" s="236"/>
      <c r="I10" s="228">
        <v>84</v>
      </c>
      <c r="J10" s="233">
        <v>0</v>
      </c>
      <c r="K10" s="233">
        <v>0</v>
      </c>
      <c r="L10" s="233">
        <v>0</v>
      </c>
      <c r="N10" s="228">
        <v>84</v>
      </c>
      <c r="O10" s="234">
        <v>0</v>
      </c>
      <c r="P10" s="234">
        <v>0</v>
      </c>
      <c r="Q10" s="234">
        <v>0</v>
      </c>
      <c r="S10" s="228">
        <v>84</v>
      </c>
      <c r="T10" s="235">
        <f t="shared" si="0"/>
        <v>0</v>
      </c>
      <c r="U10" s="235">
        <f t="shared" si="0"/>
        <v>0</v>
      </c>
      <c r="V10" s="235">
        <f t="shared" si="0"/>
        <v>0</v>
      </c>
    </row>
    <row r="11" spans="1:22" s="232" customFormat="1" ht="14" customHeight="1">
      <c r="A11" s="237">
        <v>8.3333333333333301E-2</v>
      </c>
      <c r="B11" s="228">
        <v>1</v>
      </c>
      <c r="C11" s="228">
        <v>20</v>
      </c>
      <c r="D11" s="228">
        <v>0</v>
      </c>
      <c r="E11" s="228"/>
      <c r="I11" s="228">
        <v>86</v>
      </c>
      <c r="J11" s="233">
        <v>0</v>
      </c>
      <c r="K11" s="233">
        <v>0</v>
      </c>
      <c r="L11" s="233">
        <v>0</v>
      </c>
      <c r="N11" s="228">
        <v>86</v>
      </c>
      <c r="O11" s="234">
        <v>0</v>
      </c>
      <c r="P11" s="234">
        <v>0</v>
      </c>
      <c r="Q11" s="234">
        <v>0</v>
      </c>
      <c r="S11" s="228">
        <v>86</v>
      </c>
      <c r="T11" s="235">
        <f t="shared" si="0"/>
        <v>0</v>
      </c>
      <c r="U11" s="235">
        <f t="shared" si="0"/>
        <v>0</v>
      </c>
      <c r="V11" s="235">
        <f t="shared" si="0"/>
        <v>0</v>
      </c>
    </row>
    <row r="12" spans="1:22" s="232" customFormat="1">
      <c r="A12" s="237">
        <v>0.16666666666666699</v>
      </c>
      <c r="B12" s="228">
        <v>0</v>
      </c>
      <c r="C12" s="228">
        <v>15</v>
      </c>
      <c r="D12" s="228">
        <v>0</v>
      </c>
      <c r="E12" s="228"/>
      <c r="I12" s="228">
        <v>88</v>
      </c>
      <c r="J12" s="233">
        <v>0</v>
      </c>
      <c r="K12" s="233">
        <v>0</v>
      </c>
      <c r="L12" s="233">
        <v>0</v>
      </c>
      <c r="N12" s="228">
        <v>88</v>
      </c>
      <c r="O12" s="234">
        <v>0</v>
      </c>
      <c r="P12" s="234">
        <v>0</v>
      </c>
      <c r="Q12" s="234">
        <v>0</v>
      </c>
      <c r="S12" s="228">
        <v>88</v>
      </c>
      <c r="T12" s="235">
        <f t="shared" si="0"/>
        <v>0</v>
      </c>
      <c r="U12" s="235">
        <f t="shared" si="0"/>
        <v>0</v>
      </c>
      <c r="V12" s="235">
        <f t="shared" si="0"/>
        <v>0</v>
      </c>
    </row>
    <row r="13" spans="1:22" s="232" customFormat="1">
      <c r="A13" s="237">
        <v>0.25</v>
      </c>
      <c r="B13" s="228">
        <v>4</v>
      </c>
      <c r="C13" s="228">
        <v>18</v>
      </c>
      <c r="D13" s="228">
        <v>1</v>
      </c>
      <c r="E13" s="228"/>
      <c r="I13" s="228">
        <v>90</v>
      </c>
      <c r="J13" s="233">
        <v>0</v>
      </c>
      <c r="K13" s="233">
        <v>0</v>
      </c>
      <c r="L13" s="233">
        <v>0</v>
      </c>
      <c r="N13" s="228">
        <v>90</v>
      </c>
      <c r="O13" s="234">
        <v>0</v>
      </c>
      <c r="P13" s="234">
        <v>0</v>
      </c>
      <c r="Q13" s="234">
        <v>0</v>
      </c>
      <c r="S13" s="228">
        <v>90</v>
      </c>
      <c r="T13" s="235">
        <f t="shared" si="0"/>
        <v>0</v>
      </c>
      <c r="U13" s="235">
        <f t="shared" si="0"/>
        <v>0</v>
      </c>
      <c r="V13" s="235">
        <f t="shared" si="0"/>
        <v>0</v>
      </c>
    </row>
    <row r="14" spans="1:22" s="232" customFormat="1">
      <c r="A14" s="237">
        <v>0.33333333333333298</v>
      </c>
      <c r="B14" s="228">
        <v>7</v>
      </c>
      <c r="C14" s="228">
        <v>17</v>
      </c>
      <c r="D14" s="228">
        <v>0</v>
      </c>
      <c r="E14" s="228"/>
      <c r="I14" s="228">
        <v>92</v>
      </c>
      <c r="J14" s="233">
        <v>0</v>
      </c>
      <c r="K14" s="233">
        <v>0</v>
      </c>
      <c r="L14" s="233">
        <v>0</v>
      </c>
      <c r="N14" s="228">
        <v>92</v>
      </c>
      <c r="O14" s="234">
        <v>0</v>
      </c>
      <c r="P14" s="234">
        <v>0</v>
      </c>
      <c r="Q14" s="234">
        <v>0</v>
      </c>
      <c r="S14" s="228">
        <v>92</v>
      </c>
      <c r="T14" s="235">
        <f t="shared" si="0"/>
        <v>0</v>
      </c>
      <c r="U14" s="235">
        <f t="shared" si="0"/>
        <v>0</v>
      </c>
      <c r="V14" s="235">
        <f t="shared" si="0"/>
        <v>0</v>
      </c>
    </row>
    <row r="15" spans="1:22" s="232" customFormat="1">
      <c r="A15" s="237">
        <v>0.41666666666666702</v>
      </c>
      <c r="B15" s="228">
        <v>24</v>
      </c>
      <c r="C15" s="228">
        <v>9</v>
      </c>
      <c r="D15" s="228">
        <v>0</v>
      </c>
      <c r="E15" s="228"/>
      <c r="I15" s="228">
        <v>94</v>
      </c>
      <c r="J15" s="238">
        <v>0</v>
      </c>
      <c r="K15" s="238">
        <v>0</v>
      </c>
      <c r="L15" s="238">
        <v>0</v>
      </c>
      <c r="M15" s="236"/>
      <c r="N15" s="228">
        <v>94</v>
      </c>
      <c r="O15" s="234">
        <v>0</v>
      </c>
      <c r="P15" s="234">
        <v>0</v>
      </c>
      <c r="Q15" s="234">
        <v>0</v>
      </c>
      <c r="S15" s="228">
        <v>94</v>
      </c>
      <c r="T15" s="235">
        <f t="shared" si="0"/>
        <v>0</v>
      </c>
      <c r="U15" s="235">
        <f t="shared" si="0"/>
        <v>0</v>
      </c>
      <c r="V15" s="235">
        <f t="shared" si="0"/>
        <v>0</v>
      </c>
    </row>
    <row r="16" spans="1:22" s="232" customFormat="1">
      <c r="A16" s="237">
        <v>0.5</v>
      </c>
      <c r="B16" s="228">
        <v>69</v>
      </c>
      <c r="C16" s="228">
        <v>13</v>
      </c>
      <c r="D16" s="228">
        <v>3</v>
      </c>
      <c r="E16" s="228"/>
      <c r="I16" s="228">
        <v>96</v>
      </c>
      <c r="J16" s="238">
        <v>0</v>
      </c>
      <c r="K16" s="238">
        <v>0</v>
      </c>
      <c r="L16" s="238">
        <v>0</v>
      </c>
      <c r="M16" s="236"/>
      <c r="N16" s="228">
        <v>96</v>
      </c>
      <c r="O16" s="234">
        <v>0</v>
      </c>
      <c r="P16" s="234">
        <v>0</v>
      </c>
      <c r="Q16" s="234">
        <v>0</v>
      </c>
      <c r="S16" s="228">
        <v>96</v>
      </c>
      <c r="T16" s="235">
        <f t="shared" si="0"/>
        <v>0</v>
      </c>
      <c r="U16" s="235">
        <f t="shared" si="0"/>
        <v>0</v>
      </c>
      <c r="V16" s="235">
        <f t="shared" si="0"/>
        <v>0</v>
      </c>
    </row>
    <row r="17" spans="1:22" s="232" customFormat="1">
      <c r="A17" s="237">
        <v>0.58333333333333304</v>
      </c>
      <c r="B17" s="228">
        <v>46</v>
      </c>
      <c r="C17" s="228">
        <v>6</v>
      </c>
      <c r="D17" s="228">
        <v>12</v>
      </c>
      <c r="E17" s="228"/>
      <c r="I17" s="228">
        <v>98</v>
      </c>
      <c r="J17" s="238">
        <v>0</v>
      </c>
      <c r="K17" s="238">
        <v>0</v>
      </c>
      <c r="L17" s="238">
        <v>0</v>
      </c>
      <c r="M17" s="236"/>
      <c r="N17" s="228">
        <v>98</v>
      </c>
      <c r="O17" s="234">
        <v>0</v>
      </c>
      <c r="P17" s="234">
        <v>0</v>
      </c>
      <c r="Q17" s="234">
        <v>0</v>
      </c>
      <c r="S17" s="228">
        <v>98</v>
      </c>
      <c r="T17" s="235">
        <f t="shared" si="0"/>
        <v>0</v>
      </c>
      <c r="U17" s="235">
        <f t="shared" si="0"/>
        <v>0</v>
      </c>
      <c r="V17" s="235">
        <f t="shared" si="0"/>
        <v>0</v>
      </c>
    </row>
    <row r="18" spans="1:22" s="232" customFormat="1">
      <c r="A18" s="237">
        <v>0.66666666666666696</v>
      </c>
      <c r="B18" s="228">
        <v>33</v>
      </c>
      <c r="C18" s="228">
        <v>6</v>
      </c>
      <c r="D18" s="228">
        <v>13</v>
      </c>
      <c r="E18" s="228"/>
      <c r="I18" s="228">
        <v>100</v>
      </c>
      <c r="J18" s="238">
        <v>0</v>
      </c>
      <c r="K18" s="238">
        <v>0</v>
      </c>
      <c r="L18" s="238">
        <v>0</v>
      </c>
      <c r="M18" s="236"/>
      <c r="N18" s="228">
        <v>100</v>
      </c>
      <c r="O18" s="234">
        <v>0</v>
      </c>
      <c r="P18" s="234">
        <v>0</v>
      </c>
      <c r="Q18" s="234">
        <v>0</v>
      </c>
      <c r="S18" s="228">
        <v>100</v>
      </c>
      <c r="T18" s="235">
        <f t="shared" si="0"/>
        <v>0</v>
      </c>
      <c r="U18" s="235">
        <f t="shared" si="0"/>
        <v>0</v>
      </c>
      <c r="V18" s="235">
        <f t="shared" si="0"/>
        <v>0</v>
      </c>
    </row>
    <row r="19" spans="1:22" s="229" customFormat="1">
      <c r="A19" s="239">
        <v>0.75</v>
      </c>
      <c r="B19" s="226">
        <v>10</v>
      </c>
      <c r="C19" s="226">
        <v>0</v>
      </c>
      <c r="D19" s="226">
        <v>34</v>
      </c>
      <c r="E19" s="226"/>
      <c r="I19" s="228">
        <v>102</v>
      </c>
      <c r="J19" s="240">
        <v>0</v>
      </c>
      <c r="K19" s="240">
        <v>0</v>
      </c>
      <c r="L19" s="240">
        <v>0</v>
      </c>
      <c r="M19" s="241"/>
      <c r="N19" s="228">
        <v>102</v>
      </c>
      <c r="O19" s="230">
        <v>0</v>
      </c>
      <c r="P19" s="230">
        <v>0</v>
      </c>
      <c r="Q19" s="230">
        <v>0</v>
      </c>
      <c r="S19" s="228">
        <v>102</v>
      </c>
      <c r="T19" s="231">
        <f t="shared" si="0"/>
        <v>0</v>
      </c>
      <c r="U19" s="231">
        <f t="shared" si="0"/>
        <v>0</v>
      </c>
      <c r="V19" s="231">
        <f t="shared" si="0"/>
        <v>0</v>
      </c>
    </row>
    <row r="20" spans="1:22" s="229" customFormat="1">
      <c r="A20" s="239">
        <v>0.83333333333333304</v>
      </c>
      <c r="B20" s="226">
        <v>10</v>
      </c>
      <c r="C20" s="226">
        <v>1</v>
      </c>
      <c r="D20" s="226">
        <v>17</v>
      </c>
      <c r="E20" s="226"/>
      <c r="I20" s="228">
        <v>104</v>
      </c>
      <c r="J20" s="240">
        <v>0</v>
      </c>
      <c r="K20" s="240">
        <v>0</v>
      </c>
      <c r="L20" s="240">
        <v>0</v>
      </c>
      <c r="M20" s="241"/>
      <c r="N20" s="228">
        <v>104</v>
      </c>
      <c r="O20" s="230">
        <v>0</v>
      </c>
      <c r="P20" s="230">
        <v>0</v>
      </c>
      <c r="Q20" s="230">
        <v>0</v>
      </c>
      <c r="S20" s="228">
        <v>104</v>
      </c>
      <c r="T20" s="231">
        <f t="shared" si="0"/>
        <v>0</v>
      </c>
      <c r="U20" s="231">
        <f t="shared" si="0"/>
        <v>0</v>
      </c>
      <c r="V20" s="231">
        <f t="shared" si="0"/>
        <v>0</v>
      </c>
    </row>
    <row r="21" spans="1:22" s="229" customFormat="1">
      <c r="A21" s="239">
        <v>0.91666666666666696</v>
      </c>
      <c r="B21" s="226">
        <v>9</v>
      </c>
      <c r="C21" s="226">
        <v>1</v>
      </c>
      <c r="D21" s="226">
        <v>18</v>
      </c>
      <c r="E21" s="226"/>
      <c r="I21" s="228">
        <v>106</v>
      </c>
      <c r="J21" s="227">
        <v>0</v>
      </c>
      <c r="K21" s="227">
        <v>0</v>
      </c>
      <c r="L21" s="240">
        <v>0</v>
      </c>
      <c r="M21" s="241"/>
      <c r="N21" s="228">
        <v>106</v>
      </c>
      <c r="O21" s="230">
        <v>0</v>
      </c>
      <c r="P21" s="230">
        <v>0</v>
      </c>
      <c r="Q21" s="230">
        <v>0</v>
      </c>
      <c r="S21" s="228">
        <v>106</v>
      </c>
      <c r="T21" s="231">
        <f t="shared" si="0"/>
        <v>0</v>
      </c>
      <c r="U21" s="231">
        <f t="shared" si="0"/>
        <v>0</v>
      </c>
      <c r="V21" s="231">
        <f t="shared" si="0"/>
        <v>0</v>
      </c>
    </row>
    <row r="22" spans="1:22" s="229" customFormat="1">
      <c r="A22" s="239" t="s">
        <v>21</v>
      </c>
      <c r="B22" s="226">
        <v>1</v>
      </c>
      <c r="C22" s="226">
        <v>0</v>
      </c>
      <c r="D22" s="226">
        <v>16</v>
      </c>
      <c r="E22" s="226"/>
      <c r="I22" s="228">
        <v>108</v>
      </c>
      <c r="J22" s="242">
        <v>0</v>
      </c>
      <c r="K22" s="242">
        <v>7</v>
      </c>
      <c r="L22" s="226">
        <v>0</v>
      </c>
      <c r="M22" s="241"/>
      <c r="N22" s="228">
        <v>108</v>
      </c>
      <c r="O22" s="243">
        <f>SUM(J15:J22)/J44</f>
        <v>0</v>
      </c>
      <c r="P22" s="243">
        <f>SUM(K15:K22)/K44</f>
        <v>5.9829059829059832E-2</v>
      </c>
      <c r="Q22" s="243">
        <f t="shared" ref="Q22" si="1">SUM(L15:L22)/L44</f>
        <v>0</v>
      </c>
      <c r="S22" s="228">
        <v>108</v>
      </c>
      <c r="T22" s="231">
        <f t="shared" si="0"/>
        <v>0</v>
      </c>
      <c r="U22" s="231">
        <f t="shared" si="0"/>
        <v>5.982905982905983</v>
      </c>
      <c r="V22" s="231">
        <f t="shared" si="0"/>
        <v>0</v>
      </c>
    </row>
    <row r="23" spans="1:22" s="229" customFormat="1">
      <c r="A23" s="239">
        <v>8.3333333333333301E-2</v>
      </c>
      <c r="B23" s="226">
        <v>1</v>
      </c>
      <c r="C23" s="226">
        <v>0</v>
      </c>
      <c r="D23" s="226">
        <v>11</v>
      </c>
      <c r="E23" s="226"/>
      <c r="I23" s="228">
        <v>110</v>
      </c>
      <c r="J23" s="226">
        <v>1</v>
      </c>
      <c r="K23" s="226">
        <v>20</v>
      </c>
      <c r="L23" s="226">
        <v>0</v>
      </c>
      <c r="M23" s="241"/>
      <c r="N23" s="228">
        <v>110</v>
      </c>
      <c r="O23" s="230">
        <f>SUM(J15:J23)/J44</f>
        <v>4.5045045045045045E-3</v>
      </c>
      <c r="P23" s="230">
        <f>SUM(K15:K23)/K44</f>
        <v>0.23076923076923078</v>
      </c>
      <c r="Q23" s="230">
        <f t="shared" ref="Q23" si="2">SUM(L15:L23)/L44</f>
        <v>0</v>
      </c>
      <c r="S23" s="228">
        <v>110</v>
      </c>
      <c r="T23" s="231">
        <f t="shared" si="0"/>
        <v>0.45045045045045046</v>
      </c>
      <c r="U23" s="231">
        <f t="shared" si="0"/>
        <v>23.076923076923077</v>
      </c>
      <c r="V23" s="231">
        <f t="shared" si="0"/>
        <v>0</v>
      </c>
    </row>
    <row r="24" spans="1:22" s="229" customFormat="1">
      <c r="A24" s="239">
        <v>0.16666666666666699</v>
      </c>
      <c r="B24" s="226">
        <v>2</v>
      </c>
      <c r="C24" s="226">
        <v>2</v>
      </c>
      <c r="D24" s="226">
        <v>10</v>
      </c>
      <c r="E24" s="226"/>
      <c r="I24" s="228">
        <v>112</v>
      </c>
      <c r="J24" s="226">
        <v>0</v>
      </c>
      <c r="K24" s="226">
        <v>15</v>
      </c>
      <c r="L24" s="226">
        <v>0</v>
      </c>
      <c r="M24" s="241"/>
      <c r="N24" s="228">
        <v>112</v>
      </c>
      <c r="O24" s="230">
        <f>SUM(J15:J24)/J44</f>
        <v>4.5045045045045045E-3</v>
      </c>
      <c r="P24" s="230">
        <f>SUM(K15:K24)/K44</f>
        <v>0.35897435897435898</v>
      </c>
      <c r="Q24" s="230">
        <f t="shared" ref="Q24" si="3">SUM(L15:L24)/L44</f>
        <v>0</v>
      </c>
      <c r="S24" s="228">
        <v>112</v>
      </c>
      <c r="T24" s="231">
        <f t="shared" si="0"/>
        <v>0.45045045045045046</v>
      </c>
      <c r="U24" s="231">
        <f t="shared" si="0"/>
        <v>35.897435897435898</v>
      </c>
      <c r="V24" s="231">
        <f t="shared" si="0"/>
        <v>0</v>
      </c>
    </row>
    <row r="25" spans="1:22" s="229" customFormat="1">
      <c r="A25" s="239">
        <v>0.25</v>
      </c>
      <c r="B25" s="226">
        <v>0</v>
      </c>
      <c r="C25" s="226">
        <v>1</v>
      </c>
      <c r="D25" s="226">
        <v>9</v>
      </c>
      <c r="E25" s="226"/>
      <c r="I25" s="228">
        <v>114</v>
      </c>
      <c r="J25" s="226">
        <v>4</v>
      </c>
      <c r="K25" s="226">
        <v>18</v>
      </c>
      <c r="L25" s="226">
        <v>1</v>
      </c>
      <c r="N25" s="228">
        <v>114</v>
      </c>
      <c r="O25" s="230">
        <f>SUM(J15:J25)/J44</f>
        <v>2.2522522522522521E-2</v>
      </c>
      <c r="P25" s="230">
        <f>SUM(K15:K25)/K44</f>
        <v>0.51282051282051277</v>
      </c>
      <c r="Q25" s="230">
        <f t="shared" ref="Q25" si="4">SUM(L15:L25)/L44</f>
        <v>6.1349693251533744E-3</v>
      </c>
      <c r="S25" s="228">
        <v>114</v>
      </c>
      <c r="T25" s="231">
        <f>O25*100</f>
        <v>2.2522522522522523</v>
      </c>
      <c r="U25" s="231">
        <f t="shared" si="0"/>
        <v>51.282051282051277</v>
      </c>
      <c r="V25" s="231">
        <f t="shared" si="0"/>
        <v>0.61349693251533743</v>
      </c>
    </row>
    <row r="26" spans="1:22" s="229" customFormat="1">
      <c r="A26" s="239">
        <v>0.33333333333333298</v>
      </c>
      <c r="B26" s="226">
        <v>1</v>
      </c>
      <c r="C26" s="226">
        <v>1</v>
      </c>
      <c r="D26" s="226">
        <v>15</v>
      </c>
      <c r="E26" s="226"/>
      <c r="I26" s="228">
        <v>116</v>
      </c>
      <c r="J26" s="226">
        <v>7</v>
      </c>
      <c r="K26" s="226">
        <v>17</v>
      </c>
      <c r="L26" s="226">
        <v>0</v>
      </c>
      <c r="N26" s="228">
        <v>116</v>
      </c>
      <c r="O26" s="230">
        <f>SUM(J15:J26)/J44</f>
        <v>5.4054054054054057E-2</v>
      </c>
      <c r="P26" s="230">
        <f>SUM(K15:K26)/K44</f>
        <v>0.65811965811965811</v>
      </c>
      <c r="Q26" s="230">
        <f t="shared" ref="Q26" si="5">SUM(L15:L26)/L44</f>
        <v>6.1349693251533744E-3</v>
      </c>
      <c r="S26" s="228">
        <v>116</v>
      </c>
      <c r="T26" s="231">
        <f t="shared" si="0"/>
        <v>5.4054054054054053</v>
      </c>
      <c r="U26" s="231">
        <f t="shared" si="0"/>
        <v>65.811965811965806</v>
      </c>
      <c r="V26" s="231">
        <f t="shared" si="0"/>
        <v>0.61349693251533743</v>
      </c>
    </row>
    <row r="27" spans="1:22" s="229" customFormat="1">
      <c r="A27" s="239">
        <v>0.41666666666666702</v>
      </c>
      <c r="B27" s="226">
        <v>2</v>
      </c>
      <c r="C27" s="226">
        <v>0</v>
      </c>
      <c r="D27" s="226">
        <v>1</v>
      </c>
      <c r="E27" s="226"/>
      <c r="I27" s="228">
        <v>118</v>
      </c>
      <c r="J27" s="226">
        <v>24</v>
      </c>
      <c r="K27" s="226">
        <v>9</v>
      </c>
      <c r="L27" s="226">
        <v>0</v>
      </c>
      <c r="N27" s="228">
        <v>118</v>
      </c>
      <c r="O27" s="230">
        <f>SUM(J15:J27)/J44</f>
        <v>0.16216216216216217</v>
      </c>
      <c r="P27" s="230">
        <f>SUM(K15:K27)/K44</f>
        <v>0.7350427350427351</v>
      </c>
      <c r="Q27" s="230">
        <f t="shared" ref="Q27" si="6">SUM(L15:L27)/L44</f>
        <v>6.1349693251533744E-3</v>
      </c>
      <c r="S27" s="228">
        <v>118</v>
      </c>
      <c r="T27" s="231">
        <f t="shared" si="0"/>
        <v>16.216216216216218</v>
      </c>
      <c r="U27" s="231">
        <f t="shared" si="0"/>
        <v>73.504273504273513</v>
      </c>
      <c r="V27" s="231">
        <f t="shared" si="0"/>
        <v>0.61349693251533743</v>
      </c>
    </row>
    <row r="28" spans="1:22" s="229" customFormat="1">
      <c r="A28" s="239">
        <v>0.5</v>
      </c>
      <c r="B28" s="226">
        <v>2</v>
      </c>
      <c r="C28" s="226">
        <v>0</v>
      </c>
      <c r="D28" s="226">
        <v>1</v>
      </c>
      <c r="E28" s="226"/>
      <c r="I28" s="228">
        <v>120</v>
      </c>
      <c r="J28" s="226">
        <v>69</v>
      </c>
      <c r="K28" s="226">
        <v>13</v>
      </c>
      <c r="L28" s="226">
        <v>3</v>
      </c>
      <c r="N28" s="228">
        <v>120</v>
      </c>
      <c r="O28" s="230">
        <f>SUM(J15:J28)/J44</f>
        <v>0.47297297297297297</v>
      </c>
      <c r="P28" s="230">
        <f>SUM(K15:K28)/K44</f>
        <v>0.84615384615384615</v>
      </c>
      <c r="Q28" s="230">
        <f t="shared" ref="Q28" si="7">SUM(L15:L28)/L44</f>
        <v>2.4539877300613498E-2</v>
      </c>
      <c r="S28" s="228">
        <v>120</v>
      </c>
      <c r="T28" s="231">
        <f t="shared" si="0"/>
        <v>47.297297297297298</v>
      </c>
      <c r="U28" s="231">
        <f t="shared" si="0"/>
        <v>84.615384615384613</v>
      </c>
      <c r="V28" s="231">
        <f t="shared" si="0"/>
        <v>2.4539877300613497</v>
      </c>
    </row>
    <row r="29" spans="1:22" s="229" customFormat="1">
      <c r="A29" s="239">
        <v>0.58333333333333304</v>
      </c>
      <c r="B29" s="226">
        <v>0</v>
      </c>
      <c r="C29" s="226">
        <v>0</v>
      </c>
      <c r="D29" s="226">
        <v>2</v>
      </c>
      <c r="E29" s="226"/>
      <c r="I29" s="228">
        <v>122</v>
      </c>
      <c r="J29" s="226">
        <v>46</v>
      </c>
      <c r="K29" s="226">
        <v>6</v>
      </c>
      <c r="L29" s="226">
        <v>12</v>
      </c>
      <c r="N29" s="228">
        <v>122</v>
      </c>
      <c r="O29" s="230">
        <f>SUM(J15:J29)/J44</f>
        <v>0.68018018018018023</v>
      </c>
      <c r="P29" s="230">
        <f>SUM(K15:K29)/K44</f>
        <v>0.89743589743589747</v>
      </c>
      <c r="Q29" s="230">
        <f t="shared" ref="Q29" si="8">SUM(L15:L29)/L44</f>
        <v>9.815950920245399E-2</v>
      </c>
      <c r="S29" s="228">
        <v>122</v>
      </c>
      <c r="T29" s="231">
        <f t="shared" si="0"/>
        <v>68.018018018018026</v>
      </c>
      <c r="U29" s="231">
        <f t="shared" si="0"/>
        <v>89.743589743589752</v>
      </c>
      <c r="V29" s="231">
        <f t="shared" si="0"/>
        <v>9.8159509202453989</v>
      </c>
    </row>
    <row r="30" spans="1:22" s="229" customFormat="1">
      <c r="A30" s="239">
        <v>0.66666666666666696</v>
      </c>
      <c r="B30" s="226">
        <v>0</v>
      </c>
      <c r="C30" s="226">
        <v>0</v>
      </c>
      <c r="D30" s="226">
        <v>0</v>
      </c>
      <c r="E30" s="226"/>
      <c r="I30" s="228">
        <v>124</v>
      </c>
      <c r="J30" s="226">
        <v>33</v>
      </c>
      <c r="K30" s="226">
        <v>6</v>
      </c>
      <c r="L30" s="226">
        <v>13</v>
      </c>
      <c r="N30" s="228">
        <v>124</v>
      </c>
      <c r="O30" s="230">
        <f>SUM(J15:J30)/J44</f>
        <v>0.8288288288288288</v>
      </c>
      <c r="P30" s="230">
        <f t="shared" ref="P30:Q30" si="9">SUM(K15:K30)/K44</f>
        <v>0.94871794871794868</v>
      </c>
      <c r="Q30" s="230">
        <f t="shared" si="9"/>
        <v>0.17791411042944785</v>
      </c>
      <c r="S30" s="228">
        <v>124</v>
      </c>
      <c r="T30" s="231">
        <f t="shared" si="0"/>
        <v>82.882882882882882</v>
      </c>
      <c r="U30" s="231">
        <f t="shared" si="0"/>
        <v>94.871794871794862</v>
      </c>
      <c r="V30" s="231">
        <f t="shared" si="0"/>
        <v>17.791411042944784</v>
      </c>
    </row>
    <row r="31" spans="1:22" s="229" customFormat="1">
      <c r="A31" s="244"/>
      <c r="I31" s="228">
        <v>126</v>
      </c>
      <c r="J31" s="226">
        <v>10</v>
      </c>
      <c r="K31" s="226">
        <v>0</v>
      </c>
      <c r="L31" s="226">
        <v>34</v>
      </c>
      <c r="N31" s="228">
        <v>126</v>
      </c>
      <c r="O31" s="230">
        <f>SUM(J15:J31)/J44</f>
        <v>0.87387387387387383</v>
      </c>
      <c r="P31" s="230">
        <f>SUM(K15:K31)/K44</f>
        <v>0.94871794871794868</v>
      </c>
      <c r="Q31" s="230">
        <f t="shared" ref="Q31" si="10">SUM(L15:L31)/L44</f>
        <v>0.38650306748466257</v>
      </c>
      <c r="S31" s="228">
        <v>126</v>
      </c>
      <c r="T31" s="231">
        <f t="shared" si="0"/>
        <v>87.387387387387378</v>
      </c>
      <c r="U31" s="231">
        <f t="shared" si="0"/>
        <v>94.871794871794862</v>
      </c>
      <c r="V31" s="231">
        <f t="shared" si="0"/>
        <v>38.650306748466257</v>
      </c>
    </row>
    <row r="32" spans="1:22" s="229" customFormat="1">
      <c r="A32" s="244"/>
      <c r="I32" s="228">
        <v>128</v>
      </c>
      <c r="J32" s="226">
        <v>10</v>
      </c>
      <c r="K32" s="226">
        <v>1</v>
      </c>
      <c r="L32" s="226">
        <v>17</v>
      </c>
      <c r="N32" s="228">
        <v>128</v>
      </c>
      <c r="O32" s="230">
        <f>SUM(J15:J32)/J44</f>
        <v>0.91891891891891897</v>
      </c>
      <c r="P32" s="230">
        <f>SUM(K15:K32)/K44</f>
        <v>0.95726495726495731</v>
      </c>
      <c r="Q32" s="230">
        <f t="shared" ref="Q32" si="11">SUM(L15:L32)/L44</f>
        <v>0.49079754601226994</v>
      </c>
      <c r="S32" s="228">
        <v>128</v>
      </c>
      <c r="T32" s="231">
        <f>O32*100</f>
        <v>91.891891891891902</v>
      </c>
      <c r="U32" s="231">
        <f t="shared" si="0"/>
        <v>95.726495726495727</v>
      </c>
      <c r="V32" s="231">
        <f t="shared" si="0"/>
        <v>49.079754601226995</v>
      </c>
    </row>
    <row r="33" spans="1:22" s="229" customFormat="1">
      <c r="A33" s="241"/>
      <c r="B33" s="245"/>
      <c r="C33" s="245"/>
      <c r="D33" s="245"/>
      <c r="E33" s="246"/>
      <c r="I33" s="228">
        <v>130</v>
      </c>
      <c r="J33" s="226">
        <v>9</v>
      </c>
      <c r="K33" s="226">
        <v>1</v>
      </c>
      <c r="L33" s="226">
        <v>18</v>
      </c>
      <c r="N33" s="228">
        <v>130</v>
      </c>
      <c r="O33" s="230">
        <f>SUM(J15:J33)/J44</f>
        <v>0.95945945945945943</v>
      </c>
      <c r="P33" s="230">
        <f>SUM(K15:K33)/K44</f>
        <v>0.96581196581196582</v>
      </c>
      <c r="Q33" s="230">
        <f t="shared" ref="Q33" si="12">SUM(L15:L33)/L44</f>
        <v>0.60122699386503065</v>
      </c>
      <c r="S33" s="228">
        <v>130</v>
      </c>
      <c r="T33" s="231">
        <f t="shared" si="0"/>
        <v>95.945945945945937</v>
      </c>
      <c r="U33" s="231">
        <f t="shared" si="0"/>
        <v>96.581196581196579</v>
      </c>
      <c r="V33" s="231">
        <f t="shared" si="0"/>
        <v>60.122699386503065</v>
      </c>
    </row>
    <row r="34" spans="1:22" s="229" customFormat="1">
      <c r="A34" s="241"/>
      <c r="B34" s="241"/>
      <c r="C34" s="241"/>
      <c r="D34" s="241"/>
      <c r="I34" s="228">
        <v>132</v>
      </c>
      <c r="J34" s="226">
        <v>1</v>
      </c>
      <c r="K34" s="226">
        <v>0</v>
      </c>
      <c r="L34" s="226">
        <v>16</v>
      </c>
      <c r="N34" s="228">
        <v>132</v>
      </c>
      <c r="O34" s="230">
        <f>SUM(J15:J34)/J44</f>
        <v>0.963963963963964</v>
      </c>
      <c r="P34" s="230">
        <f>SUM(K15:K34)/K44</f>
        <v>0.96581196581196582</v>
      </c>
      <c r="Q34" s="230">
        <f t="shared" ref="Q34" si="13">SUM(L15:L34)/L44</f>
        <v>0.69938650306748462</v>
      </c>
      <c r="S34" s="228">
        <v>132</v>
      </c>
      <c r="T34" s="231">
        <f t="shared" si="0"/>
        <v>96.396396396396398</v>
      </c>
      <c r="U34" s="231">
        <f t="shared" si="0"/>
        <v>96.581196581196579</v>
      </c>
      <c r="V34" s="231">
        <f t="shared" si="0"/>
        <v>69.938650306748457</v>
      </c>
    </row>
    <row r="35" spans="1:22" s="229" customFormat="1">
      <c r="A35" s="241"/>
      <c r="B35" s="241"/>
      <c r="C35" s="241"/>
      <c r="D35" s="241"/>
      <c r="I35" s="228">
        <v>134</v>
      </c>
      <c r="J35" s="226">
        <v>1</v>
      </c>
      <c r="K35" s="226">
        <v>0</v>
      </c>
      <c r="L35" s="226">
        <v>11</v>
      </c>
      <c r="N35" s="228">
        <v>134</v>
      </c>
      <c r="O35" s="230">
        <f>SUM(J15:J35)/J44</f>
        <v>0.96846846846846846</v>
      </c>
      <c r="P35" s="230">
        <f>SUM(K15:K35)/K44</f>
        <v>0.96581196581196582</v>
      </c>
      <c r="Q35" s="230">
        <f t="shared" ref="Q35" si="14">SUM(L15:L35)/L44</f>
        <v>0.76687116564417179</v>
      </c>
      <c r="S35" s="228">
        <v>134</v>
      </c>
      <c r="T35" s="231">
        <f t="shared" si="0"/>
        <v>96.846846846846844</v>
      </c>
      <c r="U35" s="231">
        <f t="shared" si="0"/>
        <v>96.581196581196579</v>
      </c>
      <c r="V35" s="231">
        <f t="shared" si="0"/>
        <v>76.687116564417181</v>
      </c>
    </row>
    <row r="36" spans="1:22" s="229" customFormat="1">
      <c r="A36" s="241"/>
      <c r="B36" s="241"/>
      <c r="C36" s="241"/>
      <c r="D36" s="241"/>
      <c r="I36" s="228">
        <v>136</v>
      </c>
      <c r="J36" s="226">
        <v>2</v>
      </c>
      <c r="K36" s="226">
        <v>2</v>
      </c>
      <c r="L36" s="226">
        <v>10</v>
      </c>
      <c r="N36" s="228">
        <v>136</v>
      </c>
      <c r="O36" s="230">
        <f>SUM(J15:J36)/J44</f>
        <v>0.97747747747747749</v>
      </c>
      <c r="P36" s="230">
        <f>SUM(K15:K36)/K44</f>
        <v>0.98290598290598286</v>
      </c>
      <c r="Q36" s="230">
        <f t="shared" ref="Q36" si="15">SUM(L15:L36)/L44</f>
        <v>0.82822085889570551</v>
      </c>
      <c r="S36" s="228">
        <v>136</v>
      </c>
      <c r="T36" s="231">
        <f t="shared" si="0"/>
        <v>97.747747747747752</v>
      </c>
      <c r="U36" s="231">
        <f t="shared" si="0"/>
        <v>98.290598290598282</v>
      </c>
      <c r="V36" s="231">
        <f t="shared" si="0"/>
        <v>82.822085889570545</v>
      </c>
    </row>
    <row r="37" spans="1:22" s="229" customFormat="1">
      <c r="A37" s="241"/>
      <c r="B37" s="241"/>
      <c r="C37" s="241"/>
      <c r="D37" s="241"/>
      <c r="I37" s="228">
        <v>138</v>
      </c>
      <c r="J37" s="226">
        <v>0</v>
      </c>
      <c r="K37" s="226">
        <v>1</v>
      </c>
      <c r="L37" s="226">
        <v>9</v>
      </c>
      <c r="N37" s="228">
        <v>138</v>
      </c>
      <c r="O37" s="230">
        <f>SUM(J15:J37)/J44</f>
        <v>0.97747747747747749</v>
      </c>
      <c r="P37" s="230">
        <f>SUM(K15:K37)/K44</f>
        <v>0.99145299145299148</v>
      </c>
      <c r="Q37" s="230">
        <f t="shared" ref="Q37" si="16">SUM(L15:L37)/L44</f>
        <v>0.8834355828220859</v>
      </c>
      <c r="S37" s="228">
        <v>138</v>
      </c>
      <c r="T37" s="231">
        <f t="shared" si="0"/>
        <v>97.747747747747752</v>
      </c>
      <c r="U37" s="231">
        <f t="shared" si="0"/>
        <v>99.145299145299148</v>
      </c>
      <c r="V37" s="231">
        <f t="shared" si="0"/>
        <v>88.343558282208591</v>
      </c>
    </row>
    <row r="38" spans="1:22" s="229" customFormat="1">
      <c r="A38" s="241"/>
      <c r="B38" s="241"/>
      <c r="C38" s="241"/>
      <c r="D38" s="241"/>
      <c r="I38" s="228">
        <v>140</v>
      </c>
      <c r="J38" s="226">
        <v>1</v>
      </c>
      <c r="K38" s="226">
        <v>1</v>
      </c>
      <c r="L38" s="226">
        <v>15</v>
      </c>
      <c r="N38" s="228">
        <v>140</v>
      </c>
      <c r="O38" s="230">
        <f>SUM(J15:J38)/J44</f>
        <v>0.98198198198198194</v>
      </c>
      <c r="P38" s="230">
        <f>SUM(K15:K38)/K44</f>
        <v>1</v>
      </c>
      <c r="Q38" s="230">
        <f t="shared" ref="Q38" si="17">SUM(L15:L38)/L44</f>
        <v>0.97546012269938653</v>
      </c>
      <c r="S38" s="228">
        <v>140</v>
      </c>
      <c r="T38" s="231">
        <f t="shared" si="0"/>
        <v>98.198198198198199</v>
      </c>
      <c r="U38" s="231">
        <f t="shared" si="0"/>
        <v>100</v>
      </c>
      <c r="V38" s="231">
        <f t="shared" si="0"/>
        <v>97.546012269938657</v>
      </c>
    </row>
    <row r="39" spans="1:22" s="229" customFormat="1">
      <c r="A39" s="241"/>
      <c r="B39" s="241"/>
      <c r="C39" s="241"/>
      <c r="D39" s="241"/>
      <c r="I39" s="228">
        <v>142</v>
      </c>
      <c r="J39" s="226">
        <v>2</v>
      </c>
      <c r="K39" s="226">
        <v>0</v>
      </c>
      <c r="L39" s="226">
        <v>1</v>
      </c>
      <c r="N39" s="228">
        <v>142</v>
      </c>
      <c r="O39" s="230">
        <f>SUM(J15:J39)/J44</f>
        <v>0.99099099099099097</v>
      </c>
      <c r="P39" s="230">
        <f>SUM(K15:K39)/K44</f>
        <v>1</v>
      </c>
      <c r="Q39" s="230">
        <f t="shared" ref="Q39" si="18">SUM(L15:L39)/L44</f>
        <v>0.98159509202453987</v>
      </c>
      <c r="S39" s="228">
        <v>142</v>
      </c>
      <c r="T39" s="231">
        <f t="shared" si="0"/>
        <v>99.099099099099092</v>
      </c>
      <c r="U39" s="231">
        <f t="shared" si="0"/>
        <v>100</v>
      </c>
      <c r="V39" s="231">
        <f t="shared" si="0"/>
        <v>98.159509202453989</v>
      </c>
    </row>
    <row r="40" spans="1:22" s="229" customFormat="1">
      <c r="A40" s="241"/>
      <c r="B40" s="241"/>
      <c r="C40" s="241"/>
      <c r="D40" s="241"/>
      <c r="I40" s="228">
        <v>144</v>
      </c>
      <c r="J40" s="226">
        <v>2</v>
      </c>
      <c r="K40" s="226">
        <v>0</v>
      </c>
      <c r="L40" s="226">
        <v>1</v>
      </c>
      <c r="N40" s="228">
        <v>144</v>
      </c>
      <c r="O40" s="230">
        <f>SUM(J15:J40)/J44</f>
        <v>1</v>
      </c>
      <c r="P40" s="230">
        <f>SUM(K15:K40)/K44</f>
        <v>1</v>
      </c>
      <c r="Q40" s="230">
        <f t="shared" ref="Q40" si="19">SUM(L15:L40)/L44</f>
        <v>0.98773006134969321</v>
      </c>
      <c r="S40" s="228">
        <v>144</v>
      </c>
      <c r="T40" s="231">
        <f t="shared" si="0"/>
        <v>100</v>
      </c>
      <c r="U40" s="231">
        <f t="shared" si="0"/>
        <v>100</v>
      </c>
      <c r="V40" s="231">
        <f t="shared" si="0"/>
        <v>98.773006134969322</v>
      </c>
    </row>
    <row r="41" spans="1:22" s="229" customFormat="1">
      <c r="A41" s="241"/>
      <c r="B41" s="241"/>
      <c r="C41" s="241"/>
      <c r="D41" s="241"/>
      <c r="I41" s="228">
        <v>146</v>
      </c>
      <c r="J41" s="226">
        <v>0</v>
      </c>
      <c r="K41" s="226">
        <v>0</v>
      </c>
      <c r="L41" s="226">
        <v>2</v>
      </c>
      <c r="N41" s="228">
        <v>146</v>
      </c>
      <c r="O41" s="230">
        <f>SUM(J15:J41)/J44</f>
        <v>1</v>
      </c>
      <c r="P41" s="230">
        <f>SUM(K15:K41)/K44</f>
        <v>1</v>
      </c>
      <c r="Q41" s="230">
        <f t="shared" ref="Q41" si="20">SUM(L15:L41)/L44</f>
        <v>1</v>
      </c>
      <c r="S41" s="228">
        <v>146</v>
      </c>
      <c r="T41" s="231">
        <f t="shared" si="0"/>
        <v>100</v>
      </c>
      <c r="U41" s="231">
        <f t="shared" si="0"/>
        <v>100</v>
      </c>
      <c r="V41" s="231">
        <f t="shared" si="0"/>
        <v>100</v>
      </c>
    </row>
    <row r="42" spans="1:22" s="229" customFormat="1">
      <c r="A42" s="241"/>
      <c r="B42" s="241"/>
      <c r="C42" s="241"/>
      <c r="D42" s="241"/>
      <c r="I42" s="247">
        <v>148</v>
      </c>
      <c r="J42" s="226">
        <v>0</v>
      </c>
      <c r="K42" s="226">
        <v>0</v>
      </c>
      <c r="L42" s="226">
        <v>0</v>
      </c>
      <c r="N42" s="228">
        <v>148</v>
      </c>
      <c r="O42" s="230">
        <f>SUM(J15:J42)/J44</f>
        <v>1</v>
      </c>
      <c r="P42" s="230">
        <f>SUM(K15:K42)/K44</f>
        <v>1</v>
      </c>
      <c r="Q42" s="230">
        <f t="shared" ref="Q42" si="21">SUM(L15:L42)/L44</f>
        <v>1</v>
      </c>
      <c r="S42" s="228">
        <v>148</v>
      </c>
      <c r="T42" s="231">
        <f t="shared" si="0"/>
        <v>100</v>
      </c>
      <c r="U42" s="231">
        <f t="shared" si="0"/>
        <v>100</v>
      </c>
      <c r="V42" s="231">
        <f t="shared" si="0"/>
        <v>100</v>
      </c>
    </row>
    <row r="43" spans="1:22" s="229" customFormat="1">
      <c r="A43" s="241"/>
      <c r="B43" s="241"/>
      <c r="C43" s="241"/>
      <c r="D43" s="241"/>
      <c r="I43" s="248">
        <v>150</v>
      </c>
      <c r="J43" s="248">
        <v>0</v>
      </c>
      <c r="K43" s="248">
        <v>0</v>
      </c>
      <c r="L43" s="248">
        <v>0</v>
      </c>
      <c r="N43" s="228">
        <v>150</v>
      </c>
      <c r="O43" s="230">
        <f>SUM(J4:J43)/J44</f>
        <v>1</v>
      </c>
      <c r="P43" s="230">
        <f>SUM(K4:K43)/K44</f>
        <v>1</v>
      </c>
      <c r="Q43" s="230">
        <f t="shared" ref="Q43" si="22">SUM(L4:L43)/L44</f>
        <v>1</v>
      </c>
      <c r="S43" s="228">
        <v>150</v>
      </c>
      <c r="T43" s="231">
        <f t="shared" si="0"/>
        <v>100</v>
      </c>
      <c r="U43" s="231">
        <f t="shared" si="0"/>
        <v>100</v>
      </c>
      <c r="V43" s="231">
        <f t="shared" si="0"/>
        <v>100</v>
      </c>
    </row>
    <row r="44" spans="1:22" s="229" customFormat="1">
      <c r="A44" s="241"/>
      <c r="B44" s="241"/>
      <c r="C44" s="241"/>
      <c r="D44" s="241"/>
      <c r="I44" s="228" t="s">
        <v>22</v>
      </c>
      <c r="J44" s="249">
        <f>SUM(J15:J42)</f>
        <v>222</v>
      </c>
      <c r="K44" s="226">
        <f>SUM(K15:K42)</f>
        <v>117</v>
      </c>
      <c r="L44" s="226">
        <f>SUM(L15:L42)</f>
        <v>163</v>
      </c>
      <c r="N44" s="236"/>
      <c r="O44" s="241"/>
    </row>
    <row r="45" spans="1:22" s="229" customFormat="1">
      <c r="A45" s="241"/>
      <c r="B45" s="241"/>
      <c r="C45" s="241"/>
      <c r="D45" s="241"/>
      <c r="G45" s="236"/>
      <c r="L45" s="236"/>
      <c r="M45" s="241"/>
    </row>
    <row r="46" spans="1:22" s="229" customFormat="1">
      <c r="A46" s="241"/>
      <c r="B46" s="241"/>
      <c r="C46" s="241"/>
      <c r="D46" s="241"/>
      <c r="G46" s="236"/>
      <c r="L46" s="236"/>
      <c r="M46" s="241"/>
    </row>
    <row r="47" spans="1:22" s="229" customFormat="1">
      <c r="A47" s="241"/>
      <c r="B47" s="241"/>
      <c r="C47" s="241"/>
      <c r="D47" s="241"/>
      <c r="L47" s="241"/>
      <c r="M47" s="241"/>
    </row>
    <row r="48" spans="1:22">
      <c r="A48" s="27"/>
      <c r="B48" s="7"/>
      <c r="C48" s="7"/>
      <c r="D48" s="7"/>
      <c r="L48" s="7"/>
      <c r="M48" s="7"/>
    </row>
    <row r="49" spans="1:20">
      <c r="A49" s="27"/>
      <c r="B49" s="7"/>
      <c r="C49" s="7"/>
      <c r="D49" s="7"/>
    </row>
    <row r="50" spans="1:20">
      <c r="A50" s="27"/>
      <c r="B50" s="7"/>
      <c r="C50" s="7"/>
      <c r="D50" s="7"/>
    </row>
    <row r="51" spans="1:20">
      <c r="A51" s="27"/>
      <c r="B51" s="7"/>
      <c r="C51" s="7"/>
      <c r="D51" s="7"/>
    </row>
    <row r="52" spans="1:20">
      <c r="A52" s="27"/>
      <c r="B52" s="7"/>
      <c r="C52" s="7"/>
      <c r="D52" s="7"/>
    </row>
    <row r="53" spans="1:20">
      <c r="A53" s="27"/>
      <c r="B53" s="7"/>
      <c r="C53" s="7"/>
      <c r="D53" s="7"/>
    </row>
    <row r="54" spans="1:20">
      <c r="A54" s="27"/>
      <c r="B54" s="7"/>
      <c r="C54" s="7"/>
      <c r="D54" s="7"/>
    </row>
    <row r="55" spans="1:20">
      <c r="A55" s="27"/>
      <c r="B55" s="7"/>
      <c r="C55" s="7"/>
      <c r="D55" s="7"/>
    </row>
    <row r="56" spans="1:20">
      <c r="A56" s="27"/>
      <c r="B56" s="7"/>
      <c r="C56" s="7"/>
      <c r="D56" s="7"/>
    </row>
    <row r="57" spans="1:20">
      <c r="A57" s="27"/>
      <c r="B57" s="7"/>
      <c r="C57" s="7"/>
      <c r="D57" s="7"/>
    </row>
    <row r="58" spans="1:20">
      <c r="A58" s="27"/>
      <c r="B58" s="7"/>
      <c r="C58" s="7"/>
      <c r="D58" s="7"/>
    </row>
    <row r="59" spans="1:20">
      <c r="A59" s="27"/>
      <c r="B59" s="7"/>
      <c r="C59" s="7"/>
      <c r="D59" s="7"/>
    </row>
    <row r="60" spans="1:20">
      <c r="A60" s="27"/>
      <c r="B60" s="7"/>
      <c r="C60" s="7"/>
      <c r="D60" s="7"/>
    </row>
    <row r="61" spans="1:20">
      <c r="A61" s="27"/>
      <c r="B61" s="7"/>
      <c r="C61" s="7"/>
      <c r="D61" s="7"/>
    </row>
    <row r="62" spans="1:20">
      <c r="A62" s="27"/>
      <c r="B62" s="7"/>
      <c r="C62" s="7"/>
      <c r="D62" s="7"/>
    </row>
    <row r="63" spans="1:20">
      <c r="A63" s="27"/>
      <c r="B63" s="7"/>
      <c r="C63" s="7"/>
      <c r="D63" s="7"/>
      <c r="L63" s="27"/>
      <c r="M63" s="27"/>
      <c r="N63" s="27"/>
      <c r="O63" s="27"/>
      <c r="P63" s="7"/>
      <c r="Q63" s="29"/>
      <c r="R63" s="27"/>
      <c r="S63" s="27"/>
      <c r="T63" s="27"/>
    </row>
    <row r="64" spans="1:20">
      <c r="A64" s="27"/>
      <c r="B64" s="7"/>
      <c r="C64" s="7"/>
      <c r="D64" s="7"/>
    </row>
    <row r="65" spans="1:4">
      <c r="A65" s="27"/>
      <c r="B65" s="7"/>
      <c r="C65" s="7"/>
      <c r="D65" s="7"/>
    </row>
    <row r="66" spans="1:4">
      <c r="A66" s="27"/>
      <c r="B66" s="7"/>
      <c r="C66" s="7"/>
      <c r="D66" s="7"/>
    </row>
    <row r="67" spans="1:4">
      <c r="A67" s="27"/>
      <c r="B67" s="7"/>
      <c r="C67" s="7"/>
      <c r="D67" s="7"/>
    </row>
    <row r="86" spans="7:13">
      <c r="G86" s="28"/>
      <c r="L86" s="28"/>
      <c r="M86" s="7"/>
    </row>
    <row r="87" spans="7:13">
      <c r="G87" s="28"/>
      <c r="L87" s="28"/>
      <c r="M87" s="7"/>
    </row>
    <row r="88" spans="7:13">
      <c r="G88" s="28"/>
      <c r="L88" s="28"/>
      <c r="M88" s="7"/>
    </row>
    <row r="89" spans="7:13">
      <c r="L89" s="7"/>
      <c r="M89" s="7"/>
    </row>
    <row r="90" spans="7:13">
      <c r="L90" s="7"/>
      <c r="M90" s="7"/>
    </row>
  </sheetData>
  <sheetProtection sheet="1" objects="1" scenarios="1"/>
  <mergeCells count="2">
    <mergeCell ref="B4:D4"/>
    <mergeCell ref="B8:D8"/>
  </mergeCells>
  <phoneticPr fontId="3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baseColWidth="10" defaultRowHeight="13" x14ac:dyDescent="0"/>
  <cols>
    <col min="6" max="6" width="20.5703125" customWidth="1"/>
    <col min="7" max="7" width="16.140625" customWidth="1"/>
    <col min="8" max="8" width="24.28515625" customWidth="1"/>
    <col min="10" max="10" width="21" customWidth="1"/>
    <col min="11" max="11" width="23" customWidth="1"/>
    <col min="12" max="12" width="14.42578125" customWidth="1"/>
  </cols>
  <sheetData>
    <row r="1" spans="1:11">
      <c r="A1" s="2" t="s">
        <v>676</v>
      </c>
    </row>
    <row r="3" spans="1:11">
      <c r="A3" s="63"/>
      <c r="B3" s="63"/>
      <c r="C3" s="63"/>
      <c r="D3" s="63"/>
      <c r="E3" s="8"/>
      <c r="F3" s="8"/>
      <c r="G3" s="8"/>
      <c r="H3" s="8"/>
      <c r="I3" s="8"/>
      <c r="J3" s="63"/>
      <c r="K3" s="63"/>
    </row>
    <row r="4" spans="1:11">
      <c r="A4" s="3" t="s">
        <v>622</v>
      </c>
      <c r="B4" s="3" t="s">
        <v>623</v>
      </c>
      <c r="C4" s="101" t="s">
        <v>624</v>
      </c>
      <c r="D4" s="101" t="s">
        <v>114</v>
      </c>
      <c r="E4" s="101" t="s">
        <v>190</v>
      </c>
      <c r="F4" s="60" t="s">
        <v>230</v>
      </c>
      <c r="G4" s="60" t="s">
        <v>360</v>
      </c>
      <c r="H4" s="181" t="s">
        <v>61</v>
      </c>
      <c r="I4" s="97"/>
    </row>
    <row r="5" spans="1:11" ht="15">
      <c r="A5" s="225" t="s">
        <v>643</v>
      </c>
      <c r="B5" s="225" t="s">
        <v>128</v>
      </c>
      <c r="C5" s="225">
        <v>1</v>
      </c>
      <c r="D5" s="3">
        <f>AVERAGE(C5:C10)</f>
        <v>0.8086856059888583</v>
      </c>
      <c r="E5" s="3">
        <f>STDEV(C5:C10)</f>
        <v>0.20906207421919115</v>
      </c>
      <c r="F5" s="3">
        <f>D5/D5</f>
        <v>1</v>
      </c>
      <c r="G5" s="3">
        <f>E5/D5</f>
        <v>0.25852083018536071</v>
      </c>
      <c r="H5" s="3"/>
    </row>
    <row r="6" spans="1:11" ht="15">
      <c r="A6" s="225" t="s">
        <v>644</v>
      </c>
      <c r="B6" s="225" t="s">
        <v>117</v>
      </c>
      <c r="C6" s="225">
        <v>0.63787643043056197</v>
      </c>
      <c r="D6" s="3"/>
      <c r="E6" s="3"/>
      <c r="F6" s="3"/>
      <c r="G6" s="3"/>
      <c r="H6" s="3"/>
    </row>
    <row r="7" spans="1:11" ht="15">
      <c r="A7" s="225" t="s">
        <v>645</v>
      </c>
      <c r="B7" s="225" t="s">
        <v>117</v>
      </c>
      <c r="C7" s="225">
        <v>0.57925815940660752</v>
      </c>
      <c r="D7" s="3"/>
      <c r="E7" s="3"/>
      <c r="F7" s="3"/>
      <c r="G7" s="3"/>
      <c r="H7" s="3"/>
    </row>
    <row r="8" spans="1:11" ht="15">
      <c r="A8" s="225" t="s">
        <v>643</v>
      </c>
      <c r="B8" s="225" t="s">
        <v>117</v>
      </c>
      <c r="C8" s="225">
        <v>1</v>
      </c>
      <c r="D8" s="3"/>
      <c r="E8" s="3"/>
      <c r="F8" s="3"/>
      <c r="G8" s="3"/>
      <c r="H8" s="3"/>
    </row>
    <row r="9" spans="1:11" ht="15">
      <c r="A9" s="225" t="s">
        <v>644</v>
      </c>
      <c r="B9" s="225" t="s">
        <v>117</v>
      </c>
      <c r="C9" s="225">
        <v>0.99548476745233849</v>
      </c>
      <c r="D9" s="3"/>
      <c r="E9" s="3"/>
      <c r="F9" s="3"/>
      <c r="G9" s="3"/>
      <c r="H9" s="3"/>
    </row>
    <row r="10" spans="1:11" ht="15">
      <c r="A10" s="225" t="s">
        <v>645</v>
      </c>
      <c r="B10" s="225" t="s">
        <v>117</v>
      </c>
      <c r="C10" s="225">
        <v>0.63949427864364161</v>
      </c>
      <c r="D10" s="3"/>
      <c r="E10" s="3"/>
      <c r="F10" s="3"/>
      <c r="G10" s="3"/>
      <c r="H10" s="3"/>
    </row>
    <row r="11" spans="1:11" ht="15">
      <c r="A11" s="225" t="s">
        <v>646</v>
      </c>
      <c r="B11" s="225" t="s">
        <v>117</v>
      </c>
      <c r="C11" s="225">
        <v>0.72689830144244738</v>
      </c>
      <c r="D11" s="3">
        <f>AVERAGE(C11:C14)</f>
        <v>0.76112090815462019</v>
      </c>
      <c r="E11" s="3">
        <f>STDEV(C11:C14)</f>
        <v>0.24356111752587817</v>
      </c>
      <c r="F11" s="3">
        <f>D11/D5</f>
        <v>0.94118270749226929</v>
      </c>
      <c r="G11" s="3">
        <f>E11/D5</f>
        <v>0.30118146746046304</v>
      </c>
      <c r="H11" s="3"/>
    </row>
    <row r="12" spans="1:11" ht="15">
      <c r="A12" s="225" t="s">
        <v>647</v>
      </c>
      <c r="B12" s="225" t="s">
        <v>117</v>
      </c>
      <c r="C12" s="225">
        <v>0.75365400743564026</v>
      </c>
      <c r="D12" s="3"/>
      <c r="E12" s="3"/>
      <c r="F12" s="3"/>
      <c r="G12" s="3"/>
      <c r="H12" s="3"/>
    </row>
    <row r="13" spans="1:11" ht="15">
      <c r="A13" s="225" t="s">
        <v>648</v>
      </c>
      <c r="B13" s="225" t="s">
        <v>117</v>
      </c>
      <c r="C13" s="225">
        <v>1.0785041121425978</v>
      </c>
      <c r="D13" s="3"/>
      <c r="E13" s="3"/>
      <c r="F13" s="3"/>
      <c r="G13" s="3"/>
      <c r="H13" s="3"/>
    </row>
    <row r="14" spans="1:11" ht="15">
      <c r="A14" s="225" t="s">
        <v>647</v>
      </c>
      <c r="B14" s="225" t="s">
        <v>117</v>
      </c>
      <c r="C14" s="225">
        <v>0.48542721159779534</v>
      </c>
      <c r="D14" s="3"/>
      <c r="E14" s="3"/>
      <c r="F14" s="3"/>
      <c r="G14" s="3"/>
      <c r="H14" s="3"/>
    </row>
    <row r="15" spans="1:11" ht="15">
      <c r="A15" s="225" t="s">
        <v>649</v>
      </c>
      <c r="B15" s="225" t="s">
        <v>117</v>
      </c>
      <c r="C15" s="225">
        <v>1.0473875413082367</v>
      </c>
      <c r="D15" s="3">
        <f>AVERAGE(C15:C20)</f>
        <v>0.87725851873210292</v>
      </c>
      <c r="E15" s="3">
        <f>STDEV(C15:C20)</f>
        <v>0.20955764759355006</v>
      </c>
      <c r="F15" s="3">
        <f>D15/D5</f>
        <v>1.084795515383749</v>
      </c>
      <c r="G15" s="3">
        <f>E15/D5</f>
        <v>0.25913364358365648</v>
      </c>
      <c r="H15" s="3"/>
    </row>
    <row r="16" spans="1:11" ht="15">
      <c r="A16" s="225" t="s">
        <v>650</v>
      </c>
      <c r="B16" s="225" t="s">
        <v>117</v>
      </c>
      <c r="C16" s="225">
        <v>0.75686420556476397</v>
      </c>
      <c r="D16" s="3"/>
      <c r="E16" s="3"/>
      <c r="F16" s="3"/>
      <c r="G16" s="3"/>
      <c r="H16" s="3"/>
    </row>
    <row r="17" spans="1:8" ht="15">
      <c r="A17" s="225" t="s">
        <v>535</v>
      </c>
      <c r="B17" s="225" t="s">
        <v>117</v>
      </c>
      <c r="C17" s="225">
        <v>0.9069078437365895</v>
      </c>
      <c r="D17" s="3"/>
      <c r="E17" s="3"/>
      <c r="F17" s="3"/>
      <c r="G17" s="3"/>
      <c r="H17" s="3"/>
    </row>
    <row r="18" spans="1:8" ht="15">
      <c r="A18" s="225" t="s">
        <v>649</v>
      </c>
      <c r="B18" s="225" t="s">
        <v>117</v>
      </c>
      <c r="C18" s="225">
        <v>1.1045300100325517</v>
      </c>
      <c r="D18" s="3"/>
      <c r="E18" s="3"/>
      <c r="F18" s="3"/>
      <c r="G18" s="3"/>
      <c r="H18" s="3"/>
    </row>
    <row r="19" spans="1:8" ht="15">
      <c r="A19" s="225" t="s">
        <v>650</v>
      </c>
      <c r="B19" s="225" t="s">
        <v>117</v>
      </c>
      <c r="C19" s="225">
        <v>0.91961308057835489</v>
      </c>
      <c r="D19" s="3"/>
      <c r="E19" s="3"/>
      <c r="F19" s="3"/>
      <c r="G19" s="3"/>
      <c r="H19" s="3"/>
    </row>
    <row r="20" spans="1:8" ht="15">
      <c r="A20" s="225" t="s">
        <v>535</v>
      </c>
      <c r="B20" s="225" t="s">
        <v>117</v>
      </c>
      <c r="C20" s="225">
        <v>0.52824843117212084</v>
      </c>
      <c r="D20" s="3"/>
      <c r="E20" s="3"/>
      <c r="F20" s="3"/>
      <c r="G20" s="3"/>
      <c r="H20" s="3"/>
    </row>
    <row r="21" spans="1:8" ht="15">
      <c r="A21" s="225" t="s">
        <v>536</v>
      </c>
      <c r="B21" s="225" t="s">
        <v>117</v>
      </c>
      <c r="C21" s="225">
        <v>1.0706068037616201</v>
      </c>
      <c r="D21" s="3">
        <f>AVERAGE(C21:C25)</f>
        <v>0.84718786928950096</v>
      </c>
      <c r="E21" s="3">
        <f>STDEV(C21:C25)</f>
        <v>0.1590568650031598</v>
      </c>
      <c r="F21" s="3">
        <f>D21/D5</f>
        <v>1.0476109170430481</v>
      </c>
      <c r="G21" s="3">
        <f>E21/D5</f>
        <v>0.19668566353257338</v>
      </c>
      <c r="H21" s="3"/>
    </row>
    <row r="22" spans="1:8" ht="15">
      <c r="A22" s="225" t="s">
        <v>537</v>
      </c>
      <c r="B22" s="225" t="s">
        <v>117</v>
      </c>
      <c r="C22" s="225">
        <v>0.76598037431208477</v>
      </c>
      <c r="D22" s="3"/>
      <c r="E22" s="3"/>
      <c r="F22" s="3"/>
      <c r="G22" s="3"/>
      <c r="H22" s="3"/>
    </row>
    <row r="23" spans="1:8" ht="15">
      <c r="A23" s="225" t="s">
        <v>536</v>
      </c>
      <c r="B23" s="225" t="s">
        <v>117</v>
      </c>
      <c r="C23" s="225">
        <v>0.68498191438098344</v>
      </c>
      <c r="D23" s="3"/>
      <c r="E23" s="3"/>
      <c r="F23" s="3"/>
      <c r="G23" s="3"/>
      <c r="H23" s="3"/>
    </row>
    <row r="24" spans="1:8" ht="15">
      <c r="A24" s="225" t="s">
        <v>537</v>
      </c>
      <c r="B24" s="225" t="s">
        <v>117</v>
      </c>
      <c r="C24" s="225">
        <v>0.76185673257410313</v>
      </c>
      <c r="D24" s="3"/>
      <c r="E24" s="3"/>
      <c r="F24" s="3"/>
      <c r="G24" s="3"/>
      <c r="H24" s="3"/>
    </row>
    <row r="25" spans="1:8" ht="15">
      <c r="A25" s="225" t="s">
        <v>538</v>
      </c>
      <c r="B25" s="225" t="s">
        <v>117</v>
      </c>
      <c r="C25" s="225">
        <v>0.95251352141871337</v>
      </c>
      <c r="D25" s="3"/>
      <c r="E25" s="3"/>
      <c r="F25" s="3"/>
      <c r="G25" s="3"/>
      <c r="H25" s="3"/>
    </row>
    <row r="26" spans="1:8" ht="15">
      <c r="A26" s="225" t="s">
        <v>88</v>
      </c>
      <c r="B26" s="225" t="s">
        <v>117</v>
      </c>
      <c r="C26" s="225">
        <v>1.0294065709301814</v>
      </c>
      <c r="D26" s="3">
        <f>AVERAGE(C26:C31)</f>
        <v>1.0951339596949721</v>
      </c>
      <c r="E26" s="3">
        <f>STDEV(C26:C31)</f>
        <v>0.38163191649730133</v>
      </c>
      <c r="F26" s="3">
        <f>D26/D5</f>
        <v>1.3542147301556648</v>
      </c>
      <c r="G26" s="3">
        <f>E26/D5</f>
        <v>0.47191629685388425</v>
      </c>
      <c r="H26" s="3">
        <f>TTEST(C26:C31,C5:C10,2,2)</f>
        <v>0.1379373532261588</v>
      </c>
    </row>
    <row r="27" spans="1:8" ht="15">
      <c r="A27" s="225" t="s">
        <v>89</v>
      </c>
      <c r="B27" s="225" t="s">
        <v>117</v>
      </c>
      <c r="C27" s="225">
        <v>0.85901545720725414</v>
      </c>
      <c r="D27" s="3"/>
      <c r="E27" s="3"/>
      <c r="F27" s="3"/>
      <c r="G27" s="3"/>
      <c r="H27" s="3"/>
    </row>
    <row r="28" spans="1:8" ht="15">
      <c r="A28" s="225" t="s">
        <v>90</v>
      </c>
      <c r="B28" s="225" t="s">
        <v>117</v>
      </c>
      <c r="C28" s="225">
        <v>1.7989280070043299</v>
      </c>
      <c r="D28" s="3"/>
      <c r="E28" s="3"/>
      <c r="F28" s="3"/>
      <c r="G28" s="3"/>
      <c r="H28" s="3"/>
    </row>
    <row r="29" spans="1:8" ht="15">
      <c r="A29" s="225" t="s">
        <v>88</v>
      </c>
      <c r="B29" s="225" t="s">
        <v>117</v>
      </c>
      <c r="C29" s="225">
        <v>1.0285984833956228</v>
      </c>
      <c r="D29" s="3"/>
      <c r="E29" s="3"/>
      <c r="F29" s="3"/>
      <c r="G29" s="3"/>
      <c r="H29" s="3"/>
    </row>
    <row r="30" spans="1:8" ht="15">
      <c r="A30" s="225" t="s">
        <v>89</v>
      </c>
      <c r="B30" s="225" t="s">
        <v>117</v>
      </c>
      <c r="C30" s="225">
        <v>0.69063794722616478</v>
      </c>
      <c r="D30" s="3"/>
      <c r="E30" s="3"/>
      <c r="F30" s="3"/>
      <c r="G30" s="3"/>
      <c r="H30" s="3"/>
    </row>
    <row r="31" spans="1:8" ht="15">
      <c r="A31" s="225" t="s">
        <v>90</v>
      </c>
      <c r="B31" s="225" t="s">
        <v>117</v>
      </c>
      <c r="C31" s="225">
        <v>1.1642172924062799</v>
      </c>
      <c r="D31" s="3"/>
      <c r="E31" s="3"/>
      <c r="F31" s="3"/>
      <c r="G31" s="3"/>
      <c r="H31" s="3"/>
    </row>
    <row r="32" spans="1:8" ht="15">
      <c r="A32" s="225" t="s">
        <v>91</v>
      </c>
      <c r="B32" s="225" t="s">
        <v>117</v>
      </c>
      <c r="C32" s="225">
        <v>0.88955856745696438</v>
      </c>
      <c r="D32" s="3">
        <f>AVERAGE(C32:C36)</f>
        <v>0.74864365056960014</v>
      </c>
      <c r="E32" s="3">
        <f>STDEV(C32:C36)</f>
        <v>0.12358659592750275</v>
      </c>
      <c r="F32" s="3">
        <f>D32/D5</f>
        <v>0.92575364891546563</v>
      </c>
      <c r="G32" s="3">
        <f>E32/D5</f>
        <v>0.15282403323647814</v>
      </c>
      <c r="H32" s="3">
        <f>TTEST(C32:C36,C11:C14,2,2)</f>
        <v>0.92265148834211486</v>
      </c>
    </row>
    <row r="33" spans="1:16" ht="15">
      <c r="A33" s="225" t="s">
        <v>92</v>
      </c>
      <c r="B33" s="225" t="s">
        <v>117</v>
      </c>
      <c r="C33" s="225">
        <v>0.62981506990921832</v>
      </c>
      <c r="D33" s="3"/>
      <c r="E33" s="3"/>
      <c r="F33" s="3"/>
      <c r="G33" s="3"/>
      <c r="H33" s="3"/>
    </row>
    <row r="34" spans="1:16" ht="15">
      <c r="A34" s="225" t="s">
        <v>91</v>
      </c>
      <c r="B34" s="225" t="s">
        <v>117</v>
      </c>
      <c r="C34" s="225">
        <v>0.81236773681098051</v>
      </c>
      <c r="D34" s="3"/>
      <c r="E34" s="3"/>
      <c r="F34" s="3"/>
      <c r="G34" s="3"/>
      <c r="H34" s="3"/>
    </row>
    <row r="35" spans="1:16" ht="15">
      <c r="A35" s="225" t="s">
        <v>92</v>
      </c>
      <c r="B35" s="225" t="s">
        <v>117</v>
      </c>
      <c r="C35" s="225">
        <v>0.60731367639625933</v>
      </c>
      <c r="D35" s="3"/>
      <c r="E35" s="3"/>
      <c r="F35" s="3"/>
      <c r="G35" s="3"/>
      <c r="H35" s="3"/>
    </row>
    <row r="36" spans="1:16" ht="15">
      <c r="A36" s="225" t="s">
        <v>93</v>
      </c>
      <c r="B36" s="225" t="s">
        <v>117</v>
      </c>
      <c r="C36" s="225">
        <v>0.80416320227457794</v>
      </c>
      <c r="D36" s="3"/>
      <c r="E36" s="3"/>
      <c r="F36" s="3"/>
      <c r="G36" s="3"/>
      <c r="H36" s="3"/>
    </row>
    <row r="37" spans="1:16" ht="15">
      <c r="A37" s="225" t="s">
        <v>118</v>
      </c>
      <c r="B37" s="225" t="s">
        <v>117</v>
      </c>
      <c r="C37" s="225">
        <v>1.0831910928961552</v>
      </c>
      <c r="D37" s="3">
        <f>AVERAGE(C37:C42)</f>
        <v>0.87405911497272981</v>
      </c>
      <c r="E37" s="3">
        <f>STDEV(C37:C42)</f>
        <v>0.18008398478496188</v>
      </c>
      <c r="F37" s="3">
        <f>D37/D5</f>
        <v>1.0808392142752843</v>
      </c>
      <c r="G37" s="3">
        <f>E37/D5</f>
        <v>0.22268726369224259</v>
      </c>
      <c r="H37" s="3">
        <f>TTEST(C37:C42,C15:C20,2,2)</f>
        <v>0.97793052963684279</v>
      </c>
    </row>
    <row r="38" spans="1:16" ht="15">
      <c r="A38" s="225" t="s">
        <v>119</v>
      </c>
      <c r="B38" s="225" t="s">
        <v>117</v>
      </c>
      <c r="C38" s="225">
        <v>1.0103014103603269</v>
      </c>
      <c r="D38" s="3"/>
      <c r="E38" s="3"/>
      <c r="F38" s="3"/>
      <c r="G38" s="3"/>
      <c r="H38" s="3"/>
    </row>
    <row r="39" spans="1:16" ht="15">
      <c r="A39" s="225" t="s">
        <v>94</v>
      </c>
      <c r="B39" s="225" t="s">
        <v>117</v>
      </c>
      <c r="C39" s="225">
        <v>0.80285763623860951</v>
      </c>
      <c r="D39" s="3"/>
      <c r="E39" s="3"/>
      <c r="F39" s="3"/>
      <c r="G39" s="3"/>
      <c r="H39" s="3"/>
    </row>
    <row r="40" spans="1:16" ht="15">
      <c r="A40" s="225" t="s">
        <v>118</v>
      </c>
      <c r="B40" s="225" t="s">
        <v>117</v>
      </c>
      <c r="C40" s="225">
        <v>0.67198382545225355</v>
      </c>
      <c r="D40" s="3"/>
      <c r="E40" s="3"/>
      <c r="F40" s="3"/>
      <c r="G40" s="3"/>
      <c r="H40" s="3"/>
    </row>
    <row r="41" spans="1:16" ht="15">
      <c r="A41" s="225" t="s">
        <v>119</v>
      </c>
      <c r="B41" s="225" t="s">
        <v>117</v>
      </c>
      <c r="C41" s="225">
        <v>0.99824450723132008</v>
      </c>
      <c r="D41" s="3"/>
      <c r="E41" s="3"/>
      <c r="F41" s="3"/>
      <c r="G41" s="3"/>
      <c r="H41" s="3"/>
    </row>
    <row r="42" spans="1:16" ht="15">
      <c r="A42" s="225" t="s">
        <v>94</v>
      </c>
      <c r="B42" s="225" t="s">
        <v>117</v>
      </c>
      <c r="C42" s="225">
        <v>0.67777621765771323</v>
      </c>
      <c r="D42" s="3"/>
      <c r="E42" s="3"/>
      <c r="F42" s="3"/>
      <c r="G42" s="3"/>
      <c r="H42" s="3"/>
    </row>
    <row r="43" spans="1:16" ht="15">
      <c r="A43" s="225" t="s">
        <v>96</v>
      </c>
      <c r="B43" s="225" t="s">
        <v>117</v>
      </c>
      <c r="C43" s="225">
        <v>0.70448473457614458</v>
      </c>
      <c r="D43" s="3">
        <f>AVERAGE(C43:C46)</f>
        <v>0.53539927791089603</v>
      </c>
      <c r="E43" s="3">
        <f>STDEV(C43:C46)</f>
        <v>0.16330160158769638</v>
      </c>
      <c r="F43" s="3">
        <f>D43/D5</f>
        <v>0.662061095122636</v>
      </c>
      <c r="G43" s="3">
        <f>E43/D5</f>
        <v>0.20193459655809218</v>
      </c>
      <c r="H43" s="3">
        <f>TTEST(C43:C46,C21:C25,2,2)</f>
        <v>2.3354427111920033E-2</v>
      </c>
      <c r="I43" t="s">
        <v>62</v>
      </c>
    </row>
    <row r="44" spans="1:16" ht="15">
      <c r="A44" s="225" t="s">
        <v>31</v>
      </c>
      <c r="B44" s="225" t="s">
        <v>117</v>
      </c>
      <c r="C44" s="225">
        <v>0.63285577311195196</v>
      </c>
      <c r="D44" s="3"/>
      <c r="E44" s="3"/>
      <c r="F44" s="3"/>
      <c r="G44" s="3"/>
      <c r="H44" s="3"/>
    </row>
    <row r="45" spans="1:16" ht="15">
      <c r="A45" s="225" t="s">
        <v>95</v>
      </c>
      <c r="B45" s="225" t="s">
        <v>117</v>
      </c>
      <c r="C45" s="225">
        <v>0.45866268566767698</v>
      </c>
      <c r="D45" s="3"/>
      <c r="E45" s="3"/>
      <c r="F45" s="3"/>
      <c r="G45" s="3"/>
      <c r="H45" s="3"/>
    </row>
    <row r="46" spans="1:16" ht="15">
      <c r="A46" s="225" t="s">
        <v>31</v>
      </c>
      <c r="B46" s="225" t="s">
        <v>117</v>
      </c>
      <c r="C46" s="225">
        <v>0.34559391828781066</v>
      </c>
      <c r="D46" s="3"/>
      <c r="E46" s="3"/>
      <c r="F46" s="3"/>
      <c r="G46" s="3"/>
      <c r="H46" s="3"/>
      <c r="I46" s="9"/>
      <c r="M46" s="9"/>
      <c r="N46" s="9"/>
      <c r="O46" s="9"/>
      <c r="P46" s="9"/>
    </row>
    <row r="47" spans="1:16" ht="15">
      <c r="A47" s="10"/>
      <c r="B47" s="10"/>
      <c r="C47" s="10"/>
      <c r="D47" s="10"/>
      <c r="E47" s="10"/>
      <c r="F47" s="10"/>
      <c r="G47" s="10"/>
      <c r="H47" s="10"/>
      <c r="I47" s="10"/>
      <c r="J47" s="63"/>
      <c r="K47" s="63"/>
    </row>
    <row r="48" spans="1:16" ht="15">
      <c r="A48" s="9"/>
      <c r="B48" s="10"/>
      <c r="C48" s="10"/>
      <c r="D48" s="10"/>
      <c r="E48" s="10"/>
      <c r="F48" s="10"/>
      <c r="G48" s="10"/>
      <c r="H48" s="10"/>
      <c r="I48" s="10"/>
      <c r="J48" s="63"/>
      <c r="K48" s="63"/>
    </row>
    <row r="49" spans="1:11" ht="15">
      <c r="A49" s="10"/>
      <c r="B49" s="10"/>
      <c r="C49" s="10"/>
      <c r="D49" s="10"/>
      <c r="E49" s="10"/>
      <c r="F49" s="10"/>
      <c r="G49" s="10"/>
      <c r="H49" s="10"/>
      <c r="I49" s="10"/>
      <c r="J49" s="63"/>
      <c r="K49" s="63"/>
    </row>
    <row r="50" spans="1:11" ht="15">
      <c r="A50" s="10"/>
      <c r="B50" s="10"/>
      <c r="C50" s="10"/>
      <c r="D50" s="10"/>
      <c r="E50" s="10"/>
      <c r="F50" s="10"/>
      <c r="G50" s="10"/>
      <c r="H50" s="10"/>
      <c r="I50" s="10"/>
      <c r="J50" s="63"/>
      <c r="K50" s="63"/>
    </row>
    <row r="51" spans="1:11" ht="15">
      <c r="A51" s="10"/>
      <c r="B51" s="10"/>
      <c r="C51" s="10"/>
      <c r="D51" s="10"/>
      <c r="E51" s="10"/>
      <c r="F51" s="10"/>
      <c r="G51" s="10"/>
      <c r="H51" s="10"/>
      <c r="I51" s="10"/>
      <c r="J51" s="63"/>
      <c r="K51" s="63"/>
    </row>
    <row r="52" spans="1:1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workbookViewId="0"/>
  </sheetViews>
  <sheetFormatPr baseColWidth="10" defaultRowHeight="13" x14ac:dyDescent="0"/>
  <cols>
    <col min="1" max="1" width="12.42578125" customWidth="1"/>
    <col min="6" max="6" width="19.5703125" customWidth="1"/>
    <col min="7" max="7" width="14.85546875" customWidth="1"/>
    <col min="8" max="8" width="24.140625" customWidth="1"/>
    <col min="9" max="9" width="20.7109375" customWidth="1"/>
    <col min="10" max="10" width="15.7109375" style="105" customWidth="1"/>
    <col min="11" max="14" width="10.7109375" style="105"/>
    <col min="15" max="15" width="20.5703125" style="105" customWidth="1"/>
    <col min="16" max="16" width="17" style="105" customWidth="1"/>
    <col min="17" max="17" width="23.140625" style="105" customWidth="1"/>
    <col min="18" max="18" width="15" customWidth="1"/>
    <col min="19" max="19" width="16" style="63" customWidth="1"/>
    <col min="20" max="20" width="24.7109375" style="105" customWidth="1"/>
  </cols>
  <sheetData>
    <row r="1" spans="1:17">
      <c r="A1" s="118" t="s">
        <v>417</v>
      </c>
    </row>
    <row r="2" spans="1:17">
      <c r="H2" s="105"/>
      <c r="I2" s="112"/>
    </row>
    <row r="3" spans="1:17" ht="20">
      <c r="A3" s="113" t="s">
        <v>677</v>
      </c>
      <c r="B3" s="43"/>
      <c r="C3" s="43"/>
      <c r="D3" s="43"/>
      <c r="E3" s="43"/>
      <c r="F3" s="43"/>
      <c r="G3" s="43"/>
      <c r="H3" s="43"/>
      <c r="I3" s="105"/>
      <c r="J3" s="114" t="s">
        <v>266</v>
      </c>
      <c r="K3" s="52"/>
      <c r="L3" s="52"/>
      <c r="M3" s="52"/>
      <c r="N3" s="52"/>
      <c r="O3" s="52"/>
      <c r="P3" s="52"/>
      <c r="Q3" s="52"/>
    </row>
    <row r="4" spans="1:17">
      <c r="A4" s="43" t="s">
        <v>622</v>
      </c>
      <c r="B4" s="43" t="s">
        <v>623</v>
      </c>
      <c r="C4" s="102" t="s">
        <v>624</v>
      </c>
      <c r="D4" s="102" t="s">
        <v>114</v>
      </c>
      <c r="E4" s="102" t="s">
        <v>190</v>
      </c>
      <c r="F4" s="42" t="s">
        <v>230</v>
      </c>
      <c r="G4" s="42" t="s">
        <v>360</v>
      </c>
      <c r="H4" s="103" t="s">
        <v>47</v>
      </c>
      <c r="I4" s="105"/>
      <c r="J4" s="52" t="s">
        <v>622</v>
      </c>
      <c r="K4" s="52" t="s">
        <v>623</v>
      </c>
      <c r="L4" s="108" t="s">
        <v>624</v>
      </c>
      <c r="M4" s="108" t="s">
        <v>114</v>
      </c>
      <c r="N4" s="108" t="s">
        <v>190</v>
      </c>
      <c r="O4" s="51" t="s">
        <v>230</v>
      </c>
      <c r="P4" s="51" t="s">
        <v>360</v>
      </c>
      <c r="Q4" s="115" t="s">
        <v>164</v>
      </c>
    </row>
    <row r="5" spans="1:17">
      <c r="A5" s="43" t="s">
        <v>502</v>
      </c>
      <c r="B5" s="43" t="s">
        <v>349</v>
      </c>
      <c r="C5" s="43">
        <v>1</v>
      </c>
      <c r="D5" s="43">
        <f>AVERAGE(C5:C7)</f>
        <v>0.92839210936591277</v>
      </c>
      <c r="E5" s="43">
        <f>STDEV(C5:C7)</f>
        <v>0.10610545682017072</v>
      </c>
      <c r="F5" s="43">
        <f>D5/D5</f>
        <v>1</v>
      </c>
      <c r="G5" s="43">
        <f>E5/D5</f>
        <v>0.11428948582150297</v>
      </c>
      <c r="H5" s="43"/>
      <c r="I5" s="105"/>
      <c r="J5" s="52" t="s">
        <v>342</v>
      </c>
      <c r="K5" s="52" t="s">
        <v>569</v>
      </c>
      <c r="L5" s="52">
        <v>1</v>
      </c>
      <c r="M5" s="52">
        <f>AVERAGE(L5:L7)</f>
        <v>0.96273131562174263</v>
      </c>
      <c r="N5" s="52">
        <f>STDEV(L5:L7)</f>
        <v>9.9290999634613866E-2</v>
      </c>
      <c r="O5" s="52">
        <f>M5/M5</f>
        <v>1</v>
      </c>
      <c r="P5" s="52">
        <f>N5/M5</f>
        <v>0.103134693993506</v>
      </c>
      <c r="Q5" s="52"/>
    </row>
    <row r="6" spans="1:17">
      <c r="A6" s="43" t="s">
        <v>503</v>
      </c>
      <c r="B6" s="43" t="s">
        <v>349</v>
      </c>
      <c r="C6" s="43">
        <v>0.80649170380676871</v>
      </c>
      <c r="D6" s="43"/>
      <c r="E6" s="43"/>
      <c r="F6" s="43"/>
      <c r="G6" s="43"/>
      <c r="H6" s="43"/>
      <c r="I6" s="105"/>
      <c r="J6" s="52" t="s">
        <v>343</v>
      </c>
      <c r="K6" s="52" t="s">
        <v>569</v>
      </c>
      <c r="L6" s="52">
        <v>1.0379957832332514</v>
      </c>
      <c r="M6" s="52"/>
      <c r="N6" s="52"/>
      <c r="O6" s="52"/>
      <c r="P6" s="52"/>
      <c r="Q6" s="52"/>
    </row>
    <row r="7" spans="1:17">
      <c r="A7" s="43" t="s">
        <v>250</v>
      </c>
      <c r="B7" s="43" t="s">
        <v>349</v>
      </c>
      <c r="C7" s="43">
        <v>0.97868462429096925</v>
      </c>
      <c r="D7" s="43"/>
      <c r="E7" s="43"/>
      <c r="F7" s="43"/>
      <c r="G7" s="43"/>
      <c r="H7" s="43"/>
      <c r="I7" s="105"/>
      <c r="J7" s="52" t="s">
        <v>344</v>
      </c>
      <c r="K7" s="52" t="s">
        <v>569</v>
      </c>
      <c r="L7" s="52">
        <v>0.85019816363197664</v>
      </c>
      <c r="M7" s="52"/>
      <c r="N7" s="52"/>
      <c r="O7" s="52"/>
      <c r="P7" s="52"/>
      <c r="Q7" s="52"/>
    </row>
    <row r="8" spans="1:17">
      <c r="A8" s="43" t="s">
        <v>251</v>
      </c>
      <c r="B8" s="43" t="s">
        <v>349</v>
      </c>
      <c r="C8" s="43">
        <v>0.955842599026137</v>
      </c>
      <c r="D8" s="43">
        <f>AVERAGE(C8:C10)</f>
        <v>0.79409243386265194</v>
      </c>
      <c r="E8" s="43">
        <f>STDEV(C8:C10)</f>
        <v>0.35928592588735658</v>
      </c>
      <c r="F8" s="43">
        <f>D8/D5</f>
        <v>0.85534164481967989</v>
      </c>
      <c r="G8" s="43">
        <f>E8/D5</f>
        <v>0.38699803915044806</v>
      </c>
      <c r="H8" s="43"/>
      <c r="I8" s="105"/>
      <c r="J8" s="52" t="s">
        <v>345</v>
      </c>
      <c r="K8" s="52" t="s">
        <v>569</v>
      </c>
      <c r="L8" s="52">
        <v>1.232386295229819</v>
      </c>
      <c r="M8" s="52">
        <f>AVERAGE(L8:L10)</f>
        <v>1.2686740581073814</v>
      </c>
      <c r="N8" s="52">
        <f>STDEV(L8:L10)</f>
        <v>0.14527351976580938</v>
      </c>
      <c r="O8" s="52">
        <f>M8/M5</f>
        <v>1.3177862166954208</v>
      </c>
      <c r="P8" s="52">
        <f>N8/M5</f>
        <v>0.15089726220445018</v>
      </c>
      <c r="Q8" s="52"/>
    </row>
    <row r="9" spans="1:17">
      <c r="A9" s="43" t="s">
        <v>252</v>
      </c>
      <c r="B9" s="43" t="s">
        <v>349</v>
      </c>
      <c r="C9" s="43">
        <v>1.0440708529896325</v>
      </c>
      <c r="D9" s="43"/>
      <c r="E9" s="43"/>
      <c r="F9" s="43"/>
      <c r="G9" s="43"/>
      <c r="H9" s="43"/>
      <c r="I9" s="105"/>
      <c r="J9" s="52" t="s">
        <v>346</v>
      </c>
      <c r="K9" s="52" t="s">
        <v>569</v>
      </c>
      <c r="L9" s="52">
        <v>1.1449842543929052</v>
      </c>
      <c r="M9" s="52"/>
      <c r="N9" s="52"/>
      <c r="O9" s="52"/>
      <c r="P9" s="52"/>
      <c r="Q9" s="52"/>
    </row>
    <row r="10" spans="1:17">
      <c r="A10" s="43" t="s">
        <v>253</v>
      </c>
      <c r="B10" s="43" t="s">
        <v>349</v>
      </c>
      <c r="C10" s="43">
        <v>0.382363849572186</v>
      </c>
      <c r="D10" s="43"/>
      <c r="E10" s="43"/>
      <c r="F10" s="43"/>
      <c r="G10" s="43"/>
      <c r="H10" s="43"/>
      <c r="I10" s="105"/>
      <c r="J10" s="52" t="s">
        <v>347</v>
      </c>
      <c r="K10" s="52" t="s">
        <v>569</v>
      </c>
      <c r="L10" s="52">
        <v>1.4286516246994201</v>
      </c>
      <c r="M10" s="52"/>
      <c r="N10" s="52"/>
      <c r="O10" s="52"/>
      <c r="P10" s="52"/>
      <c r="Q10" s="52"/>
    </row>
    <row r="11" spans="1:17">
      <c r="A11" s="43" t="s">
        <v>254</v>
      </c>
      <c r="B11" s="43" t="s">
        <v>349</v>
      </c>
      <c r="C11" s="43">
        <v>1.4840405235532566</v>
      </c>
      <c r="D11" s="43">
        <f>AVERAGE(C11:C13)</f>
        <v>1.3326883452420342</v>
      </c>
      <c r="E11" s="43">
        <f>STDEV(C11:C13)</f>
        <v>0.13877040900307192</v>
      </c>
      <c r="F11" s="43">
        <f>D11/D5</f>
        <v>1.4354800431815968</v>
      </c>
      <c r="G11" s="43">
        <f>E11/D5</f>
        <v>0.1494739212053961</v>
      </c>
      <c r="H11" s="43"/>
      <c r="I11" s="105"/>
      <c r="J11" s="52" t="s">
        <v>477</v>
      </c>
      <c r="K11" s="52" t="s">
        <v>569</v>
      </c>
      <c r="L11" s="52">
        <v>0.64478067807468598</v>
      </c>
      <c r="M11" s="52">
        <f>AVERAGE(L11:L13)</f>
        <v>0.88464971197102538</v>
      </c>
      <c r="N11" s="52">
        <f>STDEV(L11:L13)</f>
        <v>0.20986300582485501</v>
      </c>
      <c r="O11" s="52">
        <f>M11/M5</f>
        <v>0.91889574756349202</v>
      </c>
      <c r="P11" s="52">
        <f>N11/M5</f>
        <v>0.21798709818566891</v>
      </c>
      <c r="Q11" s="52"/>
    </row>
    <row r="12" spans="1:17">
      <c r="A12" s="43" t="s">
        <v>255</v>
      </c>
      <c r="B12" s="43" t="s">
        <v>349</v>
      </c>
      <c r="C12" s="43">
        <v>1.2114423646534185</v>
      </c>
      <c r="D12" s="43"/>
      <c r="E12" s="43"/>
      <c r="F12" s="43"/>
      <c r="G12" s="43"/>
      <c r="H12" s="43"/>
      <c r="I12" s="105"/>
      <c r="J12" s="52" t="s">
        <v>478</v>
      </c>
      <c r="K12" s="52" t="s">
        <v>569</v>
      </c>
      <c r="L12" s="52">
        <v>1.0344106626160157</v>
      </c>
      <c r="M12" s="52"/>
      <c r="N12" s="52"/>
      <c r="O12" s="52"/>
      <c r="P12" s="52"/>
      <c r="Q12" s="52"/>
    </row>
    <row r="13" spans="1:17">
      <c r="A13" s="43" t="s">
        <v>256</v>
      </c>
      <c r="B13" s="43" t="s">
        <v>349</v>
      </c>
      <c r="C13" s="43">
        <v>1.3025821475194272</v>
      </c>
      <c r="D13" s="43"/>
      <c r="E13" s="43"/>
      <c r="F13" s="43"/>
      <c r="G13" s="43"/>
      <c r="H13" s="43"/>
      <c r="I13" s="105"/>
      <c r="J13" s="52" t="s">
        <v>479</v>
      </c>
      <c r="K13" s="52" t="s">
        <v>569</v>
      </c>
      <c r="L13" s="52">
        <v>0.9747577952223746</v>
      </c>
      <c r="M13" s="52"/>
      <c r="N13" s="52"/>
      <c r="O13" s="52"/>
      <c r="P13" s="52"/>
      <c r="Q13" s="52"/>
    </row>
    <row r="14" spans="1:17">
      <c r="A14" s="43" t="s">
        <v>257</v>
      </c>
      <c r="B14" s="43" t="s">
        <v>349</v>
      </c>
      <c r="C14" s="43">
        <v>1.1266139617322504</v>
      </c>
      <c r="D14" s="43">
        <f>AVERAGE(C14:C16)</f>
        <v>1.1427634667375111</v>
      </c>
      <c r="E14" s="43">
        <f>STDEV(C14:C16)</f>
        <v>0.22693566496031128</v>
      </c>
      <c r="F14" s="43">
        <f>D14/D5</f>
        <v>1.2309060527431808</v>
      </c>
      <c r="G14" s="43">
        <f>E14/D5</f>
        <v>0.24443945900758163</v>
      </c>
      <c r="H14" s="43"/>
      <c r="I14" s="105"/>
      <c r="J14" s="52" t="s">
        <v>480</v>
      </c>
      <c r="K14" s="52" t="s">
        <v>569</v>
      </c>
      <c r="L14" s="52">
        <v>1.1329844790255295</v>
      </c>
      <c r="M14" s="52">
        <f>AVERAGE(L14:L16)</f>
        <v>1.1800150066958841</v>
      </c>
      <c r="N14" s="52">
        <f>STDEV(L14:L16)</f>
        <v>0.1876444435148327</v>
      </c>
      <c r="O14" s="52">
        <f>M14/M5</f>
        <v>1.2256950486063884</v>
      </c>
      <c r="P14" s="52">
        <f>N14/M5</f>
        <v>0.19490842405354791</v>
      </c>
      <c r="Q14" s="52"/>
    </row>
    <row r="15" spans="1:17">
      <c r="A15" s="43" t="s">
        <v>258</v>
      </c>
      <c r="B15" s="43" t="s">
        <v>349</v>
      </c>
      <c r="C15" s="43">
        <v>0.92433393418786547</v>
      </c>
      <c r="D15" s="43"/>
      <c r="E15" s="43"/>
      <c r="F15" s="43"/>
      <c r="G15" s="43"/>
      <c r="H15" s="43"/>
      <c r="I15" s="105"/>
      <c r="J15" s="52" t="s">
        <v>162</v>
      </c>
      <c r="K15" s="52" t="s">
        <v>569</v>
      </c>
      <c r="L15" s="52">
        <v>1.3867010495387324</v>
      </c>
      <c r="M15" s="52"/>
      <c r="N15" s="52"/>
      <c r="O15" s="52"/>
      <c r="P15" s="52"/>
      <c r="Q15" s="52"/>
    </row>
    <row r="16" spans="1:17">
      <c r="A16" s="43" t="s">
        <v>182</v>
      </c>
      <c r="B16" s="43" t="s">
        <v>349</v>
      </c>
      <c r="C16" s="43">
        <v>1.377342504292417</v>
      </c>
      <c r="D16" s="43"/>
      <c r="E16" s="43"/>
      <c r="F16" s="43"/>
      <c r="G16" s="43"/>
      <c r="H16" s="43"/>
      <c r="I16" s="105"/>
      <c r="J16" s="52" t="s">
        <v>163</v>
      </c>
      <c r="K16" s="52" t="s">
        <v>569</v>
      </c>
      <c r="L16" s="52">
        <v>1.0203594915233904</v>
      </c>
      <c r="M16" s="52"/>
      <c r="N16" s="52"/>
      <c r="O16" s="52"/>
      <c r="P16" s="52"/>
      <c r="Q16" s="52"/>
    </row>
    <row r="17" spans="1:18">
      <c r="A17" s="43" t="s">
        <v>88</v>
      </c>
      <c r="B17" s="43" t="s">
        <v>349</v>
      </c>
      <c r="C17" s="43">
        <v>1.115695802142052</v>
      </c>
      <c r="D17" s="43">
        <f>AVERAGE(C17:C19)</f>
        <v>1.1331901468737093</v>
      </c>
      <c r="E17" s="43">
        <f>STDEV(C17:C19)</f>
        <v>8.0623181142258957E-2</v>
      </c>
      <c r="F17" s="43">
        <f>D17/D17</f>
        <v>1</v>
      </c>
      <c r="G17" s="43">
        <f>E17/D17</f>
        <v>7.1147089801906094E-2</v>
      </c>
      <c r="H17" s="43">
        <f>TTEST(C17:C19,C5:C7,2,2)</f>
        <v>5.628167698012515E-2</v>
      </c>
      <c r="I17" s="105"/>
      <c r="J17" s="52" t="s">
        <v>88</v>
      </c>
      <c r="K17" s="52" t="s">
        <v>569</v>
      </c>
      <c r="L17" s="52">
        <v>0.5575927789492735</v>
      </c>
      <c r="M17" s="52">
        <f>AVERAGE(L17:L19)</f>
        <v>1.0445357884039321</v>
      </c>
      <c r="N17" s="52">
        <f>STDEV(L17:L19)</f>
        <v>0.69726679206693754</v>
      </c>
      <c r="O17" s="52">
        <f>M17/M17</f>
        <v>1</v>
      </c>
      <c r="P17" s="52">
        <f>N17/M17</f>
        <v>0.66753748393089785</v>
      </c>
      <c r="Q17" s="52">
        <f>TTEST(L17:L19,L5:L7,2,2)</f>
        <v>0.85037569195829987</v>
      </c>
    </row>
    <row r="18" spans="1:18">
      <c r="A18" s="43" t="s">
        <v>89</v>
      </c>
      <c r="B18" s="43" t="s">
        <v>349</v>
      </c>
      <c r="C18" s="43">
        <v>1.0627504626009203</v>
      </c>
      <c r="D18" s="43"/>
      <c r="E18" s="43"/>
      <c r="F18" s="43"/>
      <c r="G18" s="43"/>
      <c r="H18" s="43"/>
      <c r="I18" s="105"/>
      <c r="J18" s="52" t="s">
        <v>89</v>
      </c>
      <c r="K18" s="52" t="s">
        <v>569</v>
      </c>
      <c r="L18" s="52">
        <v>0.73271830667758808</v>
      </c>
      <c r="M18" s="52"/>
      <c r="N18" s="52"/>
      <c r="O18" s="52"/>
      <c r="P18" s="52"/>
      <c r="Q18" s="52"/>
    </row>
    <row r="19" spans="1:18">
      <c r="A19" s="43" t="s">
        <v>90</v>
      </c>
      <c r="B19" s="43" t="s">
        <v>349</v>
      </c>
      <c r="C19" s="43">
        <v>1.2211241758781552</v>
      </c>
      <c r="D19" s="43"/>
      <c r="E19" s="43"/>
      <c r="F19" s="43"/>
      <c r="G19" s="43"/>
      <c r="H19" s="43"/>
      <c r="I19" s="105"/>
      <c r="J19" s="52" t="s">
        <v>90</v>
      </c>
      <c r="K19" s="52" t="s">
        <v>569</v>
      </c>
      <c r="L19" s="52">
        <v>1.843296279584935</v>
      </c>
      <c r="M19" s="52"/>
      <c r="N19" s="52"/>
      <c r="O19" s="52"/>
      <c r="P19" s="52"/>
      <c r="Q19" s="52"/>
    </row>
    <row r="20" spans="1:18">
      <c r="A20" s="43" t="s">
        <v>91</v>
      </c>
      <c r="B20" s="43" t="s">
        <v>349</v>
      </c>
      <c r="C20" s="43">
        <v>0.95318622116218255</v>
      </c>
      <c r="D20" s="43">
        <f>AVERAGE(C20:C22)</f>
        <v>1.114919571670784</v>
      </c>
      <c r="E20" s="43">
        <f>STDEV(C20:C22)</f>
        <v>0.17829763535045223</v>
      </c>
      <c r="F20" s="43">
        <f>D20/D17</f>
        <v>0.9838768672200946</v>
      </c>
      <c r="G20" s="43">
        <f>E20/D17</f>
        <v>0.15734132161521783</v>
      </c>
      <c r="H20" s="43">
        <f>TTEST(C20:C22,C8:C10,2,2)</f>
        <v>0.23816676579161292</v>
      </c>
      <c r="I20" s="105"/>
      <c r="J20" s="52" t="s">
        <v>91</v>
      </c>
      <c r="K20" s="52" t="s">
        <v>569</v>
      </c>
      <c r="L20" s="52">
        <v>8.6769124830945561</v>
      </c>
      <c r="M20" s="52">
        <f>AVERAGE(L20:L22)</f>
        <v>6.7734517487181742</v>
      </c>
      <c r="N20" s="52">
        <f>STDEV(L20:L22)</f>
        <v>1.8138766276115033</v>
      </c>
      <c r="O20" s="52">
        <f>M20/M17</f>
        <v>6.4846526312594035</v>
      </c>
      <c r="P20" s="52">
        <f>N20/M17</f>
        <v>1.7365385157201139</v>
      </c>
      <c r="Q20" s="52">
        <f>TTEST(L20:L22,L8:L10,2,2)</f>
        <v>6.3416735168876671E-3</v>
      </c>
      <c r="R20" t="s">
        <v>52</v>
      </c>
    </row>
    <row r="21" spans="1:18">
      <c r="A21" s="43" t="s">
        <v>92</v>
      </c>
      <c r="B21" s="43" t="s">
        <v>349</v>
      </c>
      <c r="C21" s="43">
        <v>1.0854604146304234</v>
      </c>
      <c r="D21" s="43"/>
      <c r="E21" s="43"/>
      <c r="F21" s="43"/>
      <c r="G21" s="43"/>
      <c r="H21" s="43"/>
      <c r="I21" s="105"/>
      <c r="J21" s="52" t="s">
        <v>92</v>
      </c>
      <c r="K21" s="52" t="s">
        <v>569</v>
      </c>
      <c r="L21" s="52">
        <v>6.5785412707445641</v>
      </c>
      <c r="M21" s="52"/>
      <c r="N21" s="52"/>
      <c r="O21" s="52"/>
      <c r="P21" s="52"/>
      <c r="Q21" s="52"/>
    </row>
    <row r="22" spans="1:18">
      <c r="A22" s="43" t="s">
        <v>93</v>
      </c>
      <c r="B22" s="43" t="s">
        <v>349</v>
      </c>
      <c r="C22" s="43">
        <v>1.3061120792197458</v>
      </c>
      <c r="D22" s="43"/>
      <c r="E22" s="43"/>
      <c r="F22" s="43"/>
      <c r="G22" s="43"/>
      <c r="H22" s="43"/>
      <c r="I22" s="105"/>
      <c r="J22" s="52" t="s">
        <v>93</v>
      </c>
      <c r="K22" s="52" t="s">
        <v>569</v>
      </c>
      <c r="L22" s="52">
        <v>5.0649014923154043</v>
      </c>
      <c r="M22" s="52"/>
      <c r="N22" s="52"/>
      <c r="O22" s="52"/>
      <c r="P22" s="52"/>
      <c r="Q22" s="52"/>
    </row>
    <row r="23" spans="1:18">
      <c r="A23" s="43" t="s">
        <v>118</v>
      </c>
      <c r="B23" s="43" t="s">
        <v>349</v>
      </c>
      <c r="C23" s="43">
        <v>0.53072299361200925</v>
      </c>
      <c r="D23" s="43">
        <f>AVERAGE(C23:C25)</f>
        <v>0.492046587807147</v>
      </c>
      <c r="E23" s="43">
        <f>STDEV(C23:C25)</f>
        <v>0.11074554720154799</v>
      </c>
      <c r="F23" s="43">
        <f>D23/D17</f>
        <v>0.43421361292685517</v>
      </c>
      <c r="G23" s="43">
        <f>E23/D17</f>
        <v>9.7729006475283306E-2</v>
      </c>
      <c r="H23" s="43">
        <f>TTEST(C23:C25,C11:C13,2,2)</f>
        <v>1.2045346527666267E-3</v>
      </c>
      <c r="I23" s="105" t="s">
        <v>52</v>
      </c>
      <c r="J23" s="52" t="s">
        <v>118</v>
      </c>
      <c r="K23" s="52" t="s">
        <v>569</v>
      </c>
      <c r="L23" s="52">
        <v>13.274969089918956</v>
      </c>
      <c r="M23" s="52">
        <f>AVERAGE(L23:L25)</f>
        <v>13.979693688252977</v>
      </c>
      <c r="N23" s="52">
        <f>STDEV(L23:L25)</f>
        <v>1.5917555493070441</v>
      </c>
      <c r="O23" s="52">
        <f>M23/M17</f>
        <v>13.383642612776514</v>
      </c>
      <c r="P23" s="52">
        <f>N23/M17</f>
        <v>1.5238879959673499</v>
      </c>
      <c r="Q23" s="52">
        <f>TTEST(L23:L25,L11:L13,2,2)</f>
        <v>1.4574212371832956E-4</v>
      </c>
      <c r="R23" t="s">
        <v>167</v>
      </c>
    </row>
    <row r="24" spans="1:18">
      <c r="A24" s="43" t="s">
        <v>119</v>
      </c>
      <c r="B24" s="43" t="s">
        <v>349</v>
      </c>
      <c r="C24" s="43">
        <v>0.57826726871126011</v>
      </c>
      <c r="D24" s="43"/>
      <c r="E24" s="43"/>
      <c r="F24" s="43"/>
      <c r="G24" s="43"/>
      <c r="H24" s="43"/>
      <c r="I24" s="105"/>
      <c r="J24" s="52" t="s">
        <v>119</v>
      </c>
      <c r="K24" s="52" t="s">
        <v>569</v>
      </c>
      <c r="L24" s="52">
        <v>12.861951175127006</v>
      </c>
      <c r="M24" s="52"/>
      <c r="N24" s="52"/>
      <c r="O24" s="52"/>
      <c r="P24" s="52"/>
      <c r="Q24" s="52"/>
    </row>
    <row r="25" spans="1:18">
      <c r="A25" s="43" t="s">
        <v>94</v>
      </c>
      <c r="B25" s="43" t="s">
        <v>349</v>
      </c>
      <c r="C25" s="43">
        <v>0.36714950109817168</v>
      </c>
      <c r="D25" s="43"/>
      <c r="E25" s="43"/>
      <c r="F25" s="43"/>
      <c r="G25" s="43"/>
      <c r="H25" s="43"/>
      <c r="I25" s="105"/>
      <c r="J25" s="52" t="s">
        <v>94</v>
      </c>
      <c r="K25" s="52" t="s">
        <v>569</v>
      </c>
      <c r="L25" s="52">
        <v>15.80216079971297</v>
      </c>
      <c r="M25" s="52"/>
      <c r="N25" s="52"/>
      <c r="O25" s="52"/>
      <c r="P25" s="52"/>
      <c r="Q25" s="52"/>
    </row>
    <row r="26" spans="1:18">
      <c r="A26" s="43" t="s">
        <v>95</v>
      </c>
      <c r="B26" s="43" t="s">
        <v>349</v>
      </c>
      <c r="C26" s="43">
        <v>0.48590299645580398</v>
      </c>
      <c r="D26" s="43">
        <f>AVERAGE(C26:C28)</f>
        <v>0.57719135510523767</v>
      </c>
      <c r="E26" s="43">
        <f>STDEV(C26:C28)</f>
        <v>0.17371648294450304</v>
      </c>
      <c r="F26" s="43">
        <f>D26/D17</f>
        <v>0.5093508416902639</v>
      </c>
      <c r="G26" s="43">
        <f>E26/D17</f>
        <v>0.15329861755660254</v>
      </c>
      <c r="H26" s="43">
        <f>TTEST(C26:C28,C14:C16,2,2)</f>
        <v>2.6592540554367966E-2</v>
      </c>
      <c r="I26" s="105" t="s">
        <v>364</v>
      </c>
      <c r="J26" s="52" t="s">
        <v>95</v>
      </c>
      <c r="K26" s="52" t="s">
        <v>569</v>
      </c>
      <c r="L26" s="52">
        <v>12.206431150273266</v>
      </c>
      <c r="M26" s="52">
        <f>AVERAGE(L26:L28)</f>
        <v>12.37926688651841</v>
      </c>
      <c r="N26" s="52">
        <f>STDEV(L26:L28)</f>
        <v>1.1340869640588696</v>
      </c>
      <c r="O26" s="52">
        <f>M26/M17</f>
        <v>11.851453079874011</v>
      </c>
      <c r="P26" s="52">
        <f>N26/M17</f>
        <v>1.0857329893806444</v>
      </c>
      <c r="Q26" s="52">
        <f>TTEST(L26:L28,L14:L16,2,2)</f>
        <v>7.2293240068803331E-5</v>
      </c>
      <c r="R26" t="s">
        <v>166</v>
      </c>
    </row>
    <row r="27" spans="1:18">
      <c r="A27" s="43" t="s">
        <v>96</v>
      </c>
      <c r="B27" s="43" t="s">
        <v>349</v>
      </c>
      <c r="C27" s="43">
        <v>0.46815120061451249</v>
      </c>
      <c r="D27" s="43"/>
      <c r="E27" s="43"/>
      <c r="F27" s="43"/>
      <c r="G27" s="43"/>
      <c r="H27" s="43"/>
      <c r="I27" s="105"/>
      <c r="J27" s="52" t="s">
        <v>96</v>
      </c>
      <c r="K27" s="52" t="s">
        <v>569</v>
      </c>
      <c r="L27" s="52">
        <v>11.341518797917638</v>
      </c>
      <c r="M27" s="52"/>
      <c r="N27" s="52"/>
      <c r="O27" s="52"/>
      <c r="P27" s="52"/>
      <c r="Q27" s="52"/>
    </row>
    <row r="28" spans="1:18">
      <c r="A28" s="43" t="s">
        <v>31</v>
      </c>
      <c r="B28" s="43" t="s">
        <v>349</v>
      </c>
      <c r="C28" s="43">
        <v>0.77751986824539654</v>
      </c>
      <c r="D28" s="43"/>
      <c r="E28" s="43"/>
      <c r="F28" s="43"/>
      <c r="G28" s="43"/>
      <c r="H28" s="43"/>
      <c r="I28" s="105"/>
      <c r="J28" s="52" t="s">
        <v>31</v>
      </c>
      <c r="K28" s="52" t="s">
        <v>569</v>
      </c>
      <c r="L28" s="52">
        <v>13.589850711364328</v>
      </c>
      <c r="M28" s="52"/>
      <c r="N28" s="52"/>
      <c r="O28" s="52"/>
      <c r="P28" s="52"/>
      <c r="Q28" s="52"/>
    </row>
    <row r="29" spans="1:18">
      <c r="A29" s="43" t="s">
        <v>502</v>
      </c>
      <c r="B29" s="43" t="s">
        <v>543</v>
      </c>
      <c r="C29" s="43">
        <v>1</v>
      </c>
      <c r="D29" s="43">
        <f>AVERAGE(C29:C31)</f>
        <v>0.67888599719151443</v>
      </c>
      <c r="E29" s="43">
        <f>STDEV(C29:C31)</f>
        <v>0.27936049284343489</v>
      </c>
      <c r="F29" s="43">
        <f>D29/D29</f>
        <v>1</v>
      </c>
      <c r="G29" s="43">
        <f>E29/D29</f>
        <v>0.41149838706221981</v>
      </c>
      <c r="H29" s="43"/>
      <c r="I29" s="105"/>
      <c r="J29"/>
      <c r="K29"/>
      <c r="L29"/>
      <c r="M29"/>
      <c r="N29"/>
      <c r="O29"/>
      <c r="P29"/>
      <c r="Q29"/>
    </row>
    <row r="30" spans="1:18">
      <c r="A30" s="43" t="s">
        <v>503</v>
      </c>
      <c r="B30" s="43" t="s">
        <v>543</v>
      </c>
      <c r="C30" s="43">
        <v>0.49174642890668574</v>
      </c>
      <c r="D30" s="43"/>
      <c r="E30" s="43"/>
      <c r="F30" s="43"/>
      <c r="G30" s="43"/>
      <c r="H30" s="43"/>
      <c r="I30" s="105"/>
      <c r="J30"/>
      <c r="K30"/>
      <c r="L30"/>
      <c r="M30"/>
      <c r="N30"/>
      <c r="O30"/>
      <c r="P30"/>
      <c r="Q30"/>
    </row>
    <row r="31" spans="1:18">
      <c r="A31" s="43" t="s">
        <v>250</v>
      </c>
      <c r="B31" s="43" t="s">
        <v>543</v>
      </c>
      <c r="C31" s="43">
        <v>0.54491156266785745</v>
      </c>
      <c r="D31" s="43"/>
      <c r="E31" s="43"/>
      <c r="F31" s="43"/>
      <c r="G31" s="43"/>
      <c r="H31" s="43"/>
      <c r="I31" s="105"/>
      <c r="J31"/>
      <c r="K31"/>
      <c r="L31"/>
      <c r="M31"/>
      <c r="N31"/>
      <c r="O31"/>
      <c r="P31"/>
      <c r="Q31"/>
    </row>
    <row r="32" spans="1:18">
      <c r="A32" s="43" t="s">
        <v>251</v>
      </c>
      <c r="B32" s="43" t="s">
        <v>543</v>
      </c>
      <c r="C32" s="43">
        <v>0.60256464320353342</v>
      </c>
      <c r="D32" s="43">
        <f>AVERAGE(C32:C34)</f>
        <v>0.6037493224546614</v>
      </c>
      <c r="E32" s="43">
        <f>STDEV(C32:C34)</f>
        <v>0.11807553159406223</v>
      </c>
      <c r="F32" s="43">
        <f>D32/D29</f>
        <v>0.88932357561109499</v>
      </c>
      <c r="G32" s="43">
        <f>E32/D29</f>
        <v>0.17392541911680201</v>
      </c>
      <c r="H32" s="43"/>
      <c r="I32" s="105"/>
      <c r="J32"/>
      <c r="K32"/>
      <c r="L32"/>
      <c r="M32"/>
      <c r="N32"/>
      <c r="O32"/>
      <c r="P32"/>
      <c r="Q32"/>
    </row>
    <row r="33" spans="1:17">
      <c r="A33" s="43" t="s">
        <v>252</v>
      </c>
      <c r="B33" s="43" t="s">
        <v>543</v>
      </c>
      <c r="C33" s="43">
        <v>0.4862705878811468</v>
      </c>
      <c r="D33" s="43"/>
      <c r="E33" s="43"/>
      <c r="F33" s="43"/>
      <c r="G33" s="43"/>
      <c r="H33" s="43"/>
      <c r="I33" s="106"/>
      <c r="J33"/>
      <c r="K33"/>
      <c r="L33"/>
      <c r="M33"/>
      <c r="N33"/>
      <c r="O33"/>
      <c r="P33"/>
      <c r="Q33"/>
    </row>
    <row r="34" spans="1:17">
      <c r="A34" s="43" t="s">
        <v>253</v>
      </c>
      <c r="B34" s="43" t="s">
        <v>543</v>
      </c>
      <c r="C34" s="43">
        <v>0.72241273627930414</v>
      </c>
      <c r="D34" s="43"/>
      <c r="E34" s="43"/>
      <c r="F34" s="43"/>
      <c r="G34" s="43"/>
      <c r="H34" s="43"/>
      <c r="I34" s="105"/>
      <c r="J34"/>
      <c r="K34"/>
      <c r="L34"/>
      <c r="M34"/>
      <c r="N34"/>
      <c r="O34"/>
      <c r="P34"/>
      <c r="Q34"/>
    </row>
    <row r="35" spans="1:17">
      <c r="A35" s="43" t="s">
        <v>254</v>
      </c>
      <c r="B35" s="43" t="s">
        <v>543</v>
      </c>
      <c r="C35" s="43">
        <v>0.36863977868835557</v>
      </c>
      <c r="D35" s="43">
        <f>AVERAGE(C35:C37)</f>
        <v>0.49461032917148517</v>
      </c>
      <c r="E35" s="43">
        <f>STDEV(C35:C37)</f>
        <v>0.21560114284437112</v>
      </c>
      <c r="F35" s="43">
        <f>D35/D29</f>
        <v>0.72856168961746182</v>
      </c>
      <c r="G35" s="43">
        <f>E35/D29</f>
        <v>0.31758077753303521</v>
      </c>
      <c r="H35" s="43"/>
      <c r="I35" s="105"/>
      <c r="J35"/>
      <c r="K35"/>
      <c r="L35"/>
      <c r="M35"/>
      <c r="N35"/>
      <c r="O35"/>
      <c r="P35"/>
      <c r="Q35"/>
    </row>
    <row r="36" spans="1:17">
      <c r="A36" s="43" t="s">
        <v>255</v>
      </c>
      <c r="B36" s="43" t="s">
        <v>543</v>
      </c>
      <c r="C36" s="43">
        <v>0.37163211847015887</v>
      </c>
      <c r="D36" s="43"/>
      <c r="E36" s="43"/>
      <c r="F36" s="43"/>
      <c r="G36" s="43"/>
      <c r="H36" s="43"/>
      <c r="I36" s="105"/>
      <c r="J36"/>
      <c r="K36"/>
      <c r="L36"/>
      <c r="M36"/>
      <c r="N36"/>
      <c r="O36"/>
      <c r="P36"/>
      <c r="Q36"/>
    </row>
    <row r="37" spans="1:17">
      <c r="A37" s="43" t="s">
        <v>256</v>
      </c>
      <c r="B37" s="43" t="s">
        <v>543</v>
      </c>
      <c r="C37" s="43">
        <v>0.74355909035594103</v>
      </c>
      <c r="D37" s="43"/>
      <c r="E37" s="43"/>
      <c r="F37" s="43"/>
      <c r="G37" s="43"/>
      <c r="H37" s="43"/>
      <c r="I37" s="105"/>
      <c r="J37"/>
      <c r="K37"/>
      <c r="L37"/>
      <c r="M37"/>
      <c r="N37"/>
      <c r="O37"/>
      <c r="P37"/>
      <c r="Q37"/>
    </row>
    <row r="38" spans="1:17">
      <c r="A38" s="43" t="s">
        <v>257</v>
      </c>
      <c r="B38" s="43" t="s">
        <v>543</v>
      </c>
      <c r="C38" s="43">
        <v>0.55329618677280601</v>
      </c>
      <c r="D38" s="43">
        <f>AVERAGE(C38:C40)</f>
        <v>0.56832668900879435</v>
      </c>
      <c r="E38" s="43">
        <f>STDEV(C38:C40)</f>
        <v>7.24154055965361E-2</v>
      </c>
      <c r="F38" s="43">
        <f>D38/D29</f>
        <v>0.8371459882217438</v>
      </c>
      <c r="G38" s="43">
        <f>E38/D29</f>
        <v>0.10666799123286032</v>
      </c>
      <c r="H38" s="43"/>
      <c r="I38" s="105"/>
      <c r="J38"/>
      <c r="K38"/>
      <c r="L38"/>
      <c r="M38"/>
      <c r="N38"/>
      <c r="O38"/>
      <c r="P38"/>
      <c r="Q38"/>
    </row>
    <row r="39" spans="1:17">
      <c r="A39" s="43" t="s">
        <v>258</v>
      </c>
      <c r="B39" s="43" t="s">
        <v>543</v>
      </c>
      <c r="C39" s="43">
        <v>0.64707784378225708</v>
      </c>
      <c r="D39" s="43"/>
      <c r="E39" s="43"/>
      <c r="F39" s="43"/>
      <c r="G39" s="43"/>
      <c r="H39" s="43"/>
      <c r="I39" s="105"/>
      <c r="J39"/>
      <c r="K39"/>
      <c r="L39"/>
      <c r="M39"/>
      <c r="N39"/>
      <c r="O39"/>
      <c r="P39"/>
      <c r="Q39"/>
    </row>
    <row r="40" spans="1:17">
      <c r="A40" s="43" t="s">
        <v>182</v>
      </c>
      <c r="B40" s="43" t="s">
        <v>543</v>
      </c>
      <c r="C40" s="43">
        <v>0.50460603647132019</v>
      </c>
      <c r="D40" s="43"/>
      <c r="E40" s="43"/>
      <c r="F40" s="43"/>
      <c r="G40" s="43"/>
      <c r="H40" s="43"/>
      <c r="I40" s="105"/>
      <c r="J40"/>
      <c r="K40"/>
      <c r="L40"/>
      <c r="M40"/>
      <c r="N40"/>
      <c r="O40"/>
      <c r="P40"/>
      <c r="Q40"/>
    </row>
    <row r="41" spans="1:17">
      <c r="A41" s="43" t="s">
        <v>88</v>
      </c>
      <c r="B41" s="43" t="s">
        <v>543</v>
      </c>
      <c r="C41" s="43">
        <v>0.26583518519117288</v>
      </c>
      <c r="D41" s="43">
        <f>AVERAGE(C41:C43)</f>
        <v>0.38968898629676074</v>
      </c>
      <c r="E41" s="43">
        <f>STDEV(C41:C43)</f>
        <v>0.12361438593578856</v>
      </c>
      <c r="F41" s="43">
        <f>D41/D41</f>
        <v>1</v>
      </c>
      <c r="G41" s="43">
        <f>E41/D41</f>
        <v>0.31721293206283285</v>
      </c>
      <c r="H41" s="43">
        <f>TTEST(C41:C43,C29:C31,2,2)</f>
        <v>0.17641389708166652</v>
      </c>
      <c r="I41" s="105"/>
      <c r="J41"/>
      <c r="K41"/>
      <c r="L41"/>
      <c r="M41"/>
      <c r="N41"/>
      <c r="O41"/>
      <c r="P41"/>
      <c r="Q41"/>
    </row>
    <row r="42" spans="1:17">
      <c r="A42" s="43" t="s">
        <v>89</v>
      </c>
      <c r="B42" s="43" t="s">
        <v>543</v>
      </c>
      <c r="C42" s="43">
        <v>0.39016921587337255</v>
      </c>
      <c r="D42" s="43"/>
      <c r="E42" s="43"/>
      <c r="F42" s="43"/>
      <c r="G42" s="43"/>
      <c r="H42" s="43"/>
      <c r="I42" s="105"/>
      <c r="J42"/>
      <c r="K42"/>
      <c r="L42"/>
      <c r="M42"/>
      <c r="N42"/>
      <c r="O42"/>
      <c r="P42"/>
      <c r="Q42"/>
    </row>
    <row r="43" spans="1:17">
      <c r="A43" s="43" t="s">
        <v>90</v>
      </c>
      <c r="B43" s="43" t="s">
        <v>543</v>
      </c>
      <c r="C43" s="43">
        <v>0.51306255782573684</v>
      </c>
      <c r="D43" s="43"/>
      <c r="E43" s="43"/>
      <c r="F43" s="43"/>
      <c r="G43" s="43"/>
      <c r="H43" s="43"/>
      <c r="I43" s="105"/>
      <c r="J43"/>
      <c r="K43"/>
      <c r="L43"/>
      <c r="M43"/>
      <c r="N43"/>
      <c r="O43"/>
      <c r="P43"/>
      <c r="Q43"/>
    </row>
    <row r="44" spans="1:17">
      <c r="A44" s="43" t="s">
        <v>91</v>
      </c>
      <c r="B44" s="43" t="s">
        <v>543</v>
      </c>
      <c r="C44" s="43">
        <v>22.088700850784843</v>
      </c>
      <c r="D44" s="43">
        <f>AVERAGE(C44:C46)</f>
        <v>20.579828409571387</v>
      </c>
      <c r="E44" s="43">
        <f>STDEV(C44:C46)</f>
        <v>1.3181962518197492</v>
      </c>
      <c r="F44" s="43">
        <f>D44/D41</f>
        <v>52.810905961553615</v>
      </c>
      <c r="G44" s="43">
        <f>E44/D41</f>
        <v>3.382687984966299</v>
      </c>
      <c r="H44" s="43">
        <f>TTEST(C44:C46,C32:C34,2,2)</f>
        <v>1.2720519933576521E-5</v>
      </c>
      <c r="I44" s="105" t="s">
        <v>49</v>
      </c>
      <c r="J44"/>
      <c r="K44"/>
      <c r="L44"/>
      <c r="M44"/>
      <c r="N44"/>
      <c r="O44"/>
      <c r="P44"/>
      <c r="Q44"/>
    </row>
    <row r="45" spans="1:17">
      <c r="A45" s="43" t="s">
        <v>92</v>
      </c>
      <c r="B45" s="43" t="s">
        <v>543</v>
      </c>
      <c r="C45" s="43">
        <v>19.651842987233426</v>
      </c>
      <c r="D45" s="43"/>
      <c r="E45" s="43"/>
      <c r="F45" s="43"/>
      <c r="G45" s="43"/>
      <c r="H45" s="43"/>
      <c r="I45" s="105"/>
      <c r="J45"/>
      <c r="K45"/>
      <c r="L45"/>
      <c r="M45"/>
      <c r="N45"/>
      <c r="O45"/>
      <c r="P45"/>
      <c r="Q45"/>
    </row>
    <row r="46" spans="1:17">
      <c r="A46" s="43" t="s">
        <v>93</v>
      </c>
      <c r="B46" s="43" t="s">
        <v>543</v>
      </c>
      <c r="C46" s="43">
        <v>19.998941390695897</v>
      </c>
      <c r="D46" s="43"/>
      <c r="E46" s="43"/>
      <c r="F46" s="43"/>
      <c r="G46" s="43"/>
      <c r="H46" s="43"/>
      <c r="I46" s="105"/>
      <c r="J46"/>
      <c r="K46"/>
      <c r="L46"/>
      <c r="M46"/>
      <c r="N46"/>
      <c r="O46"/>
      <c r="P46"/>
      <c r="Q46"/>
    </row>
    <row r="47" spans="1:17">
      <c r="A47" s="43" t="s">
        <v>118</v>
      </c>
      <c r="B47" s="43" t="s">
        <v>543</v>
      </c>
      <c r="C47" s="43">
        <v>47.322833998341906</v>
      </c>
      <c r="D47" s="43">
        <f>AVERAGE(C47:C49)</f>
        <v>44.972145957260572</v>
      </c>
      <c r="E47" s="43">
        <f>STDEV(C47:C49)</f>
        <v>6.5826421883343826</v>
      </c>
      <c r="F47" s="43">
        <f>D47/D41</f>
        <v>115.40522708797531</v>
      </c>
      <c r="G47" s="43">
        <f>E47/D41</f>
        <v>16.892040626782016</v>
      </c>
      <c r="H47" s="43">
        <f>TTEST(C47:C49,C35:C37,2,2)</f>
        <v>3.0549709052128416E-4</v>
      </c>
      <c r="I47" s="105" t="s">
        <v>50</v>
      </c>
      <c r="J47"/>
      <c r="K47"/>
      <c r="L47"/>
      <c r="M47"/>
      <c r="N47"/>
      <c r="O47"/>
      <c r="P47"/>
      <c r="Q47"/>
    </row>
    <row r="48" spans="1:17">
      <c r="A48" s="43" t="s">
        <v>119</v>
      </c>
      <c r="B48" s="43" t="s">
        <v>543</v>
      </c>
      <c r="C48" s="43">
        <v>37.536859646268873</v>
      </c>
      <c r="D48" s="43"/>
      <c r="E48" s="43"/>
      <c r="F48" s="43"/>
      <c r="G48" s="43"/>
      <c r="H48" s="43"/>
      <c r="I48" s="105"/>
      <c r="J48"/>
      <c r="K48"/>
      <c r="L48"/>
      <c r="M48"/>
      <c r="N48"/>
      <c r="O48"/>
      <c r="P48"/>
      <c r="Q48"/>
    </row>
    <row r="49" spans="1:20">
      <c r="A49" s="43" t="s">
        <v>94</v>
      </c>
      <c r="B49" s="43" t="s">
        <v>543</v>
      </c>
      <c r="C49" s="43">
        <v>50.056744227170931</v>
      </c>
      <c r="D49" s="43"/>
      <c r="E49" s="43"/>
      <c r="F49" s="43"/>
      <c r="G49" s="43"/>
      <c r="H49" s="43"/>
      <c r="I49" s="105"/>
      <c r="J49"/>
      <c r="K49"/>
      <c r="L49"/>
      <c r="M49"/>
      <c r="N49"/>
      <c r="O49"/>
      <c r="P49"/>
      <c r="Q49"/>
    </row>
    <row r="50" spans="1:20">
      <c r="A50" s="43" t="s">
        <v>95</v>
      </c>
      <c r="B50" s="43" t="s">
        <v>543</v>
      </c>
      <c r="C50" s="43">
        <v>48.664033988726402</v>
      </c>
      <c r="D50" s="43">
        <f>AVERAGE(C50:C52)</f>
        <v>48.90353617026522</v>
      </c>
      <c r="E50" s="43">
        <f>STDEV(C50:C52)</f>
        <v>2.7577300628146979</v>
      </c>
      <c r="F50" s="43">
        <f>D50/D41</f>
        <v>125.4937601265015</v>
      </c>
      <c r="G50" s="43">
        <f>E50/D41</f>
        <v>7.0767462252951576</v>
      </c>
      <c r="H50" s="43">
        <f>TTEST(C50:C52,C38:C40,2,2)</f>
        <v>7.0230026369603339E-6</v>
      </c>
      <c r="I50" s="105" t="s">
        <v>51</v>
      </c>
      <c r="J50"/>
      <c r="K50"/>
      <c r="L50"/>
      <c r="M50"/>
      <c r="N50"/>
      <c r="O50"/>
      <c r="P50"/>
      <c r="Q50"/>
    </row>
    <row r="51" spans="1:20">
      <c r="A51" s="43" t="s">
        <v>96</v>
      </c>
      <c r="B51" s="43" t="s">
        <v>543</v>
      </c>
      <c r="C51" s="43">
        <v>51.773206192227057</v>
      </c>
      <c r="D51" s="43"/>
      <c r="E51" s="43"/>
      <c r="F51" s="43"/>
      <c r="G51" s="43"/>
      <c r="H51" s="43"/>
      <c r="I51" s="105"/>
      <c r="J51"/>
      <c r="K51"/>
      <c r="L51"/>
      <c r="M51"/>
      <c r="N51"/>
      <c r="O51"/>
      <c r="P51"/>
      <c r="Q51"/>
    </row>
    <row r="52" spans="1:20">
      <c r="A52" s="43" t="s">
        <v>31</v>
      </c>
      <c r="B52" s="43" t="s">
        <v>543</v>
      </c>
      <c r="C52" s="43">
        <v>46.273368329842178</v>
      </c>
      <c r="D52" s="43"/>
      <c r="E52" s="43"/>
      <c r="F52" s="43"/>
      <c r="G52" s="43"/>
      <c r="H52" s="43"/>
      <c r="I52" s="105"/>
      <c r="J52"/>
      <c r="K52"/>
      <c r="L52"/>
      <c r="M52"/>
      <c r="N52"/>
      <c r="O52"/>
      <c r="P52"/>
      <c r="Q52"/>
    </row>
    <row r="53" spans="1:20">
      <c r="A53" s="63"/>
      <c r="B53" s="63"/>
      <c r="C53" s="63"/>
      <c r="D53" s="63"/>
      <c r="E53" s="63"/>
      <c r="F53" s="63"/>
      <c r="G53" s="63"/>
      <c r="H53" s="63"/>
      <c r="I53" s="63"/>
      <c r="R53" s="63"/>
      <c r="S53"/>
      <c r="T53"/>
    </row>
    <row r="54" spans="1:20">
      <c r="S54"/>
      <c r="T54"/>
    </row>
    <row r="55" spans="1:20">
      <c r="S55"/>
      <c r="T55"/>
    </row>
    <row r="56" spans="1:20" ht="20">
      <c r="A56" s="116" t="s">
        <v>267</v>
      </c>
      <c r="B56" s="84"/>
      <c r="C56" s="84"/>
      <c r="D56" s="84"/>
      <c r="E56" s="84"/>
      <c r="F56" s="84"/>
      <c r="G56" s="110"/>
      <c r="H56" s="84"/>
      <c r="I56" s="105"/>
      <c r="J56" s="111"/>
      <c r="S56"/>
      <c r="T56"/>
    </row>
    <row r="57" spans="1:20">
      <c r="A57" s="84" t="s">
        <v>622</v>
      </c>
      <c r="B57" s="84" t="s">
        <v>623</v>
      </c>
      <c r="C57" s="109" t="s">
        <v>624</v>
      </c>
      <c r="D57" s="109" t="s">
        <v>114</v>
      </c>
      <c r="E57" s="109" t="s">
        <v>190</v>
      </c>
      <c r="F57" s="117" t="s">
        <v>230</v>
      </c>
      <c r="G57" s="117" t="s">
        <v>360</v>
      </c>
      <c r="H57" s="110" t="s">
        <v>165</v>
      </c>
      <c r="I57" s="105"/>
      <c r="S57"/>
      <c r="T57"/>
    </row>
    <row r="58" spans="1:20">
      <c r="A58" s="84" t="s">
        <v>342</v>
      </c>
      <c r="B58" s="84" t="s">
        <v>193</v>
      </c>
      <c r="C58" s="84">
        <v>1</v>
      </c>
      <c r="D58" s="84">
        <f>AVERAGE(C58:C60)</f>
        <v>0.97079212219663891</v>
      </c>
      <c r="E58" s="84">
        <f>STDEV(C58:C60)</f>
        <v>3.5608695187433419E-2</v>
      </c>
      <c r="F58" s="84">
        <f>D58/D58</f>
        <v>1</v>
      </c>
      <c r="G58" s="84">
        <f>E58/D58</f>
        <v>3.6680041353096902E-2</v>
      </c>
      <c r="H58" s="84"/>
      <c r="I58" s="105"/>
      <c r="S58"/>
      <c r="T58"/>
    </row>
    <row r="59" spans="1:20">
      <c r="A59" s="84" t="s">
        <v>343</v>
      </c>
      <c r="B59" s="84" t="s">
        <v>193</v>
      </c>
      <c r="C59" s="84">
        <v>0.93112518110807962</v>
      </c>
      <c r="D59" s="84"/>
      <c r="E59" s="84"/>
      <c r="F59" s="84"/>
      <c r="G59" s="84"/>
      <c r="H59" s="84"/>
      <c r="I59" s="105"/>
      <c r="S59"/>
      <c r="T59"/>
    </row>
    <row r="60" spans="1:20">
      <c r="A60" s="84" t="s">
        <v>344</v>
      </c>
      <c r="B60" s="84" t="s">
        <v>193</v>
      </c>
      <c r="C60" s="84">
        <v>0.9812511854818371</v>
      </c>
      <c r="D60" s="84"/>
      <c r="E60" s="84"/>
      <c r="F60" s="84"/>
      <c r="G60" s="84"/>
      <c r="H60" s="84"/>
      <c r="I60" s="107"/>
      <c r="J60" s="107"/>
      <c r="L60" s="107"/>
      <c r="M60" s="107"/>
      <c r="N60" s="107"/>
      <c r="P60" s="107"/>
      <c r="Q60" s="107"/>
      <c r="S60"/>
      <c r="T60"/>
    </row>
    <row r="61" spans="1:20">
      <c r="A61" s="84" t="s">
        <v>345</v>
      </c>
      <c r="B61" s="84" t="s">
        <v>193</v>
      </c>
      <c r="C61" s="84">
        <v>0.92223563741661119</v>
      </c>
      <c r="D61" s="84">
        <f>AVERAGE(C61:C63)</f>
        <v>1.0649541710954284</v>
      </c>
      <c r="E61" s="84">
        <f>STDEV(C61:C63)</f>
        <v>0.21025511349174303</v>
      </c>
      <c r="F61" s="84">
        <f>D61/D58</f>
        <v>1.096995069022322</v>
      </c>
      <c r="G61" s="84">
        <f>E61/D58</f>
        <v>0.21658098441919038</v>
      </c>
      <c r="H61" s="84"/>
      <c r="I61" s="105"/>
      <c r="S61"/>
      <c r="T61"/>
    </row>
    <row r="62" spans="1:20">
      <c r="A62" s="84" t="s">
        <v>346</v>
      </c>
      <c r="B62" s="84" t="s">
        <v>193</v>
      </c>
      <c r="C62" s="84">
        <v>0.96622293891195909</v>
      </c>
      <c r="D62" s="84"/>
      <c r="E62" s="84"/>
      <c r="F62" s="84"/>
      <c r="G62" s="84"/>
      <c r="H62" s="84"/>
      <c r="I62" s="105"/>
      <c r="S62"/>
      <c r="T62"/>
    </row>
    <row r="63" spans="1:20">
      <c r="A63" s="84" t="s">
        <v>347</v>
      </c>
      <c r="B63" s="84" t="s">
        <v>193</v>
      </c>
      <c r="C63" s="84">
        <v>1.306403936957715</v>
      </c>
      <c r="D63" s="84"/>
      <c r="E63" s="84"/>
      <c r="F63" s="84"/>
      <c r="G63" s="84"/>
      <c r="H63" s="84"/>
      <c r="I63" s="105"/>
      <c r="S63"/>
      <c r="T63"/>
    </row>
    <row r="64" spans="1:20">
      <c r="A64" s="84" t="s">
        <v>477</v>
      </c>
      <c r="B64" s="84" t="s">
        <v>193</v>
      </c>
      <c r="C64" s="84">
        <v>1.0381357679385628</v>
      </c>
      <c r="D64" s="84">
        <f>AVERAGE(C64:C66)</f>
        <v>1.0698494039238831</v>
      </c>
      <c r="E64" s="84">
        <f>STDEV(C64:C66)</f>
        <v>3.2132760338840875E-2</v>
      </c>
      <c r="F64" s="84">
        <f>D64/D58</f>
        <v>1.1020375829823428</v>
      </c>
      <c r="G64" s="84">
        <f>E64/D58</f>
        <v>3.3099527287194258E-2</v>
      </c>
      <c r="H64" s="84"/>
      <c r="I64" s="105"/>
      <c r="S64"/>
      <c r="T64"/>
    </row>
    <row r="65" spans="1:20">
      <c r="A65" s="84" t="s">
        <v>478</v>
      </c>
      <c r="B65" s="84" t="s">
        <v>193</v>
      </c>
      <c r="C65" s="84">
        <v>1.0690269456601729</v>
      </c>
      <c r="D65" s="84"/>
      <c r="E65" s="84"/>
      <c r="F65" s="84"/>
      <c r="G65" s="84"/>
      <c r="H65" s="84"/>
      <c r="I65" s="105"/>
      <c r="S65"/>
      <c r="T65"/>
    </row>
    <row r="66" spans="1:20">
      <c r="A66" s="84" t="s">
        <v>479</v>
      </c>
      <c r="B66" s="84" t="s">
        <v>193</v>
      </c>
      <c r="C66" s="84">
        <v>1.102385498172914</v>
      </c>
      <c r="D66" s="84"/>
      <c r="E66" s="84"/>
      <c r="F66" s="84"/>
      <c r="G66" s="84"/>
      <c r="H66" s="84"/>
      <c r="I66" s="105"/>
      <c r="S66"/>
      <c r="T66"/>
    </row>
    <row r="67" spans="1:20">
      <c r="A67" s="84" t="s">
        <v>480</v>
      </c>
      <c r="B67" s="84" t="s">
        <v>193</v>
      </c>
      <c r="C67" s="84">
        <v>1.7276816835562008</v>
      </c>
      <c r="D67" s="84">
        <f>AVERAGE(C67:C69)</f>
        <v>1.5741443133170838</v>
      </c>
      <c r="E67" s="84">
        <f>STDEV(C67:C69)</f>
        <v>0.15030445821539612</v>
      </c>
      <c r="F67" s="84">
        <f>D67/D58</f>
        <v>1.6215050342139394</v>
      </c>
      <c r="G67" s="84">
        <f>E67/D58</f>
        <v>0.15482661506904069</v>
      </c>
      <c r="H67" s="84"/>
      <c r="I67" s="105"/>
      <c r="S67"/>
      <c r="T67"/>
    </row>
    <row r="68" spans="1:20">
      <c r="A68" s="84" t="s">
        <v>162</v>
      </c>
      <c r="B68" s="84" t="s">
        <v>193</v>
      </c>
      <c r="C68" s="84">
        <v>1.4272961225309897</v>
      </c>
      <c r="D68" s="84"/>
      <c r="E68" s="84"/>
      <c r="F68" s="84"/>
      <c r="G68" s="84"/>
      <c r="H68" s="84"/>
      <c r="I68" s="105"/>
      <c r="S68"/>
      <c r="T68"/>
    </row>
    <row r="69" spans="1:20">
      <c r="A69" s="84" t="s">
        <v>163</v>
      </c>
      <c r="B69" s="84" t="s">
        <v>193</v>
      </c>
      <c r="C69" s="84">
        <v>1.5674551338640612</v>
      </c>
      <c r="D69" s="84"/>
      <c r="E69" s="84"/>
      <c r="F69" s="84"/>
      <c r="G69" s="84"/>
      <c r="H69" s="84"/>
      <c r="I69" s="105"/>
      <c r="S69"/>
      <c r="T69"/>
    </row>
    <row r="70" spans="1:20">
      <c r="A70" s="84" t="s">
        <v>88</v>
      </c>
      <c r="B70" s="84" t="s">
        <v>193</v>
      </c>
      <c r="C70" s="84">
        <v>0.93704417330111156</v>
      </c>
      <c r="D70" s="84">
        <f>AVERAGE(C70:C72)</f>
        <v>0.90545603897666105</v>
      </c>
      <c r="E70" s="84">
        <f>STDEV(C70:C72)</f>
        <v>0.1097757111134786</v>
      </c>
      <c r="F70" s="84">
        <f>D70/D70</f>
        <v>1</v>
      </c>
      <c r="G70" s="84">
        <f>E70/D70</f>
        <v>0.12123803518671784</v>
      </c>
      <c r="H70" s="84">
        <f>TTEST(C70:C72,C58:C60,2,2)</f>
        <v>0.38231961799990594</v>
      </c>
      <c r="I70" s="105"/>
      <c r="S70"/>
      <c r="T70"/>
    </row>
    <row r="71" spans="1:20">
      <c r="A71" s="84" t="s">
        <v>89</v>
      </c>
      <c r="B71" s="84" t="s">
        <v>193</v>
      </c>
      <c r="C71" s="84">
        <v>0.78334946512827364</v>
      </c>
      <c r="D71" s="84"/>
      <c r="E71" s="84"/>
      <c r="F71" s="84"/>
      <c r="G71" s="84"/>
      <c r="H71" s="84"/>
      <c r="I71" s="105"/>
      <c r="S71"/>
      <c r="T71"/>
    </row>
    <row r="72" spans="1:20">
      <c r="A72" s="84" t="s">
        <v>90</v>
      </c>
      <c r="B72" s="84" t="s">
        <v>193</v>
      </c>
      <c r="C72" s="84">
        <v>0.99597447850059784</v>
      </c>
      <c r="D72" s="84"/>
      <c r="E72" s="84"/>
      <c r="F72" s="84"/>
      <c r="G72" s="84"/>
      <c r="H72" s="84"/>
      <c r="I72" s="105"/>
      <c r="S72"/>
      <c r="T72"/>
    </row>
    <row r="73" spans="1:20">
      <c r="A73" s="84" t="s">
        <v>91</v>
      </c>
      <c r="B73" s="84" t="s">
        <v>193</v>
      </c>
      <c r="C73" s="84">
        <v>1.6302049244940293</v>
      </c>
      <c r="D73" s="84">
        <f>AVERAGE(C73:C75)</f>
        <v>1.6594160789203318</v>
      </c>
      <c r="E73" s="84">
        <f>STDEV(C73:C75)</f>
        <v>0.18599501707907939</v>
      </c>
      <c r="F73" s="84">
        <f>D73/D70</f>
        <v>1.8326854176109866</v>
      </c>
      <c r="G73" s="84">
        <f>E73/D70</f>
        <v>0.20541584469334306</v>
      </c>
      <c r="H73" s="84">
        <f>TTEST(C73:C75,C61:C63,2,2)</f>
        <v>2.1430654854355528E-2</v>
      </c>
      <c r="I73" s="105" t="s">
        <v>63</v>
      </c>
      <c r="S73"/>
      <c r="T73"/>
    </row>
    <row r="74" spans="1:20">
      <c r="A74" s="84" t="s">
        <v>92</v>
      </c>
      <c r="B74" s="84" t="s">
        <v>193</v>
      </c>
      <c r="C74" s="84">
        <v>1.8582882502873312</v>
      </c>
      <c r="D74" s="84"/>
      <c r="E74" s="84"/>
      <c r="F74" s="84"/>
      <c r="G74" s="84"/>
      <c r="H74" s="84"/>
      <c r="I74" s="105"/>
      <c r="S74"/>
      <c r="T74"/>
    </row>
    <row r="75" spans="1:20">
      <c r="A75" s="84" t="s">
        <v>93</v>
      </c>
      <c r="B75" s="84" t="s">
        <v>193</v>
      </c>
      <c r="C75" s="84">
        <v>1.4897550619796345</v>
      </c>
      <c r="D75" s="84"/>
      <c r="E75" s="84"/>
      <c r="F75" s="84"/>
      <c r="G75" s="84"/>
      <c r="H75" s="84"/>
      <c r="I75" s="105"/>
      <c r="S75"/>
      <c r="T75"/>
    </row>
    <row r="76" spans="1:20">
      <c r="A76" s="84" t="s">
        <v>118</v>
      </c>
      <c r="B76" s="84" t="s">
        <v>193</v>
      </c>
      <c r="C76" s="84">
        <v>1.6199160360480602</v>
      </c>
      <c r="D76" s="84">
        <f>AVERAGE(C76:C78)</f>
        <v>1.8535708284666423</v>
      </c>
      <c r="E76" s="84">
        <f>STDEV(C76:C78)</f>
        <v>0.35830486574940384</v>
      </c>
      <c r="F76" s="84">
        <f>D76/D70</f>
        <v>2.0471130001645723</v>
      </c>
      <c r="G76" s="84">
        <f>E76/D70</f>
        <v>0.39571757250010398</v>
      </c>
      <c r="H76" s="84">
        <f>TTEST(C76:C78,C64:C66,2,2)</f>
        <v>1.9547312779509867E-2</v>
      </c>
      <c r="I76" s="105" t="s">
        <v>663</v>
      </c>
      <c r="S76"/>
      <c r="T76"/>
    </row>
    <row r="77" spans="1:20">
      <c r="A77" s="84" t="s">
        <v>119</v>
      </c>
      <c r="B77" s="84" t="s">
        <v>193</v>
      </c>
      <c r="C77" s="84">
        <v>2.2660947841834309</v>
      </c>
      <c r="D77" s="84"/>
      <c r="E77" s="84"/>
      <c r="F77" s="84"/>
      <c r="G77" s="84"/>
      <c r="H77" s="84"/>
      <c r="I77" s="105"/>
    </row>
    <row r="78" spans="1:20">
      <c r="A78" s="84" t="s">
        <v>94</v>
      </c>
      <c r="B78" s="84" t="s">
        <v>193</v>
      </c>
      <c r="C78" s="84">
        <v>1.6747016651684352</v>
      </c>
      <c r="D78" s="84"/>
      <c r="E78" s="84"/>
      <c r="F78" s="84"/>
      <c r="G78" s="84"/>
      <c r="H78" s="84"/>
      <c r="I78" s="105"/>
    </row>
    <row r="79" spans="1:20">
      <c r="A79" s="84" t="s">
        <v>95</v>
      </c>
      <c r="B79" s="84" t="s">
        <v>193</v>
      </c>
      <c r="C79" s="84">
        <v>2.0934987568734917</v>
      </c>
      <c r="D79" s="84">
        <f>AVERAGE(C79:C81)</f>
        <v>1.9056623886656219</v>
      </c>
      <c r="E79" s="84">
        <f>STDEV(C79:C81)</f>
        <v>0.23170937271738379</v>
      </c>
      <c r="F79" s="84">
        <f>D79/D70</f>
        <v>2.1046437448463933</v>
      </c>
      <c r="G79" s="84">
        <f>E79/D70</f>
        <v>0.25590350358617059</v>
      </c>
      <c r="H79" s="84">
        <f>TTEST(C79:C81,C67:C69,2,2)</f>
        <v>0.10613946875506396</v>
      </c>
      <c r="I79" s="105"/>
    </row>
    <row r="80" spans="1:20">
      <c r="A80" s="84" t="s">
        <v>96</v>
      </c>
      <c r="B80" s="84" t="s">
        <v>193</v>
      </c>
      <c r="C80" s="84">
        <v>1.9767513483129249</v>
      </c>
      <c r="D80" s="84"/>
      <c r="E80" s="84"/>
      <c r="F80" s="84"/>
      <c r="G80" s="84"/>
      <c r="H80" s="84"/>
      <c r="I80" s="105"/>
    </row>
    <row r="81" spans="1:20">
      <c r="A81" s="84" t="s">
        <v>31</v>
      </c>
      <c r="B81" s="84" t="s">
        <v>193</v>
      </c>
      <c r="C81" s="84">
        <v>1.6467370608104492</v>
      </c>
      <c r="D81" s="84"/>
      <c r="E81" s="84"/>
      <c r="F81" s="84"/>
      <c r="G81" s="84"/>
      <c r="H81" s="84"/>
      <c r="I81" s="105"/>
    </row>
    <row r="84" spans="1:20">
      <c r="T84" s="107"/>
    </row>
    <row r="101" spans="1:24" s="63" customFormat="1">
      <c r="A101"/>
      <c r="B101"/>
      <c r="C101"/>
      <c r="D101"/>
      <c r="E101"/>
      <c r="F101"/>
      <c r="G101"/>
      <c r="H101"/>
      <c r="I101"/>
      <c r="J101" s="105"/>
      <c r="K101" s="105"/>
      <c r="L101" s="105"/>
      <c r="M101" s="105"/>
      <c r="N101" s="105"/>
      <c r="O101" s="105"/>
      <c r="P101" s="105"/>
      <c r="Q101" s="105"/>
      <c r="R101"/>
      <c r="T101" s="105"/>
    </row>
    <row r="108" spans="1:24">
      <c r="U108" s="104"/>
      <c r="V108" s="104"/>
      <c r="X108" s="104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baseColWidth="10" defaultRowHeight="13" x14ac:dyDescent="0"/>
  <cols>
    <col min="1" max="1" width="17.5703125" customWidth="1"/>
    <col min="2" max="2" width="24" customWidth="1"/>
    <col min="3" max="3" width="23.5703125" customWidth="1"/>
  </cols>
  <sheetData>
    <row r="1" spans="1:4">
      <c r="A1" s="151" t="s">
        <v>28</v>
      </c>
    </row>
    <row r="3" spans="1:4">
      <c r="A3" s="152" t="s">
        <v>197</v>
      </c>
    </row>
    <row r="4" spans="1:4">
      <c r="A4" s="6"/>
      <c r="B4" s="153" t="s">
        <v>513</v>
      </c>
      <c r="C4" s="153" t="s">
        <v>210</v>
      </c>
      <c r="D4" s="153" t="s">
        <v>211</v>
      </c>
    </row>
    <row r="5" spans="1:4" ht="15">
      <c r="A5" s="154" t="s">
        <v>212</v>
      </c>
      <c r="B5" s="14">
        <f>52+202</f>
        <v>254</v>
      </c>
      <c r="C5" s="14">
        <f>1/2+1/2</f>
        <v>1</v>
      </c>
      <c r="D5" s="14">
        <f>B5+C5</f>
        <v>255</v>
      </c>
    </row>
    <row r="6" spans="1:4" ht="15">
      <c r="A6" s="154" t="s">
        <v>213</v>
      </c>
      <c r="B6" s="14">
        <f>7+1/2*5+7</f>
        <v>16.5</v>
      </c>
      <c r="C6" s="14">
        <f>235+170</f>
        <v>405</v>
      </c>
      <c r="D6" s="14">
        <f t="shared" ref="D6:D7" si="0">B6+C6</f>
        <v>421.5</v>
      </c>
    </row>
    <row r="7" spans="1:4" ht="15">
      <c r="A7" s="154" t="s">
        <v>214</v>
      </c>
      <c r="B7" s="14">
        <f>7+1/2*8+0</f>
        <v>11</v>
      </c>
      <c r="C7" s="14">
        <f>230+112</f>
        <v>342</v>
      </c>
      <c r="D7" s="14">
        <f t="shared" si="0"/>
        <v>353</v>
      </c>
    </row>
    <row r="8" spans="1:4" ht="15">
      <c r="A8" s="154" t="s">
        <v>215</v>
      </c>
      <c r="B8" s="6">
        <v>0</v>
      </c>
      <c r="C8" s="6">
        <v>147</v>
      </c>
      <c r="D8" s="6">
        <v>147</v>
      </c>
    </row>
    <row r="9" spans="1:4" ht="15">
      <c r="A9" s="154" t="s">
        <v>216</v>
      </c>
      <c r="B9" s="6">
        <v>233.5</v>
      </c>
      <c r="C9" s="6">
        <v>13.5</v>
      </c>
      <c r="D9" s="6">
        <v>247</v>
      </c>
    </row>
    <row r="10" spans="1:4" ht="15">
      <c r="A10" s="154" t="s">
        <v>217</v>
      </c>
      <c r="B10" s="6">
        <v>241.5</v>
      </c>
      <c r="C10" s="6">
        <v>67.5</v>
      </c>
      <c r="D10" s="6">
        <v>309</v>
      </c>
    </row>
    <row r="18" spans="1:4">
      <c r="A18" s="152" t="s">
        <v>218</v>
      </c>
    </row>
    <row r="19" spans="1:4">
      <c r="A19" s="6"/>
      <c r="B19" s="153" t="s">
        <v>513</v>
      </c>
      <c r="C19" s="153" t="s">
        <v>210</v>
      </c>
      <c r="D19" s="153" t="s">
        <v>211</v>
      </c>
    </row>
    <row r="20" spans="1:4" ht="15">
      <c r="A20" s="154" t="s">
        <v>212</v>
      </c>
      <c r="B20" s="15">
        <f>B5/D5</f>
        <v>0.99607843137254903</v>
      </c>
      <c r="C20" s="16">
        <f t="shared" ref="C20:C25" si="1">C5/D5</f>
        <v>3.9215686274509803E-3</v>
      </c>
      <c r="D20" s="16">
        <f>B20+C20</f>
        <v>1</v>
      </c>
    </row>
    <row r="21" spans="1:4" ht="15">
      <c r="A21" s="154" t="s">
        <v>213</v>
      </c>
      <c r="B21" s="15">
        <f t="shared" ref="B21:B25" si="2">B6/D6</f>
        <v>3.9145907473309607E-2</v>
      </c>
      <c r="C21" s="16">
        <f>C6/D6</f>
        <v>0.96085409252669041</v>
      </c>
      <c r="D21" s="16">
        <f t="shared" ref="D21" si="3">B21+C21</f>
        <v>1</v>
      </c>
    </row>
    <row r="22" spans="1:4" ht="15">
      <c r="A22" s="154" t="s">
        <v>214</v>
      </c>
      <c r="B22" s="15">
        <f t="shared" si="2"/>
        <v>3.1161473087818695E-2</v>
      </c>
      <c r="C22" s="16">
        <f t="shared" si="1"/>
        <v>0.96883852691218131</v>
      </c>
      <c r="D22" s="16">
        <f>B22+C22</f>
        <v>1</v>
      </c>
    </row>
    <row r="23" spans="1:4" ht="15">
      <c r="A23" s="154" t="s">
        <v>215</v>
      </c>
      <c r="B23" s="15">
        <f t="shared" si="2"/>
        <v>0</v>
      </c>
      <c r="C23" s="6">
        <f t="shared" si="1"/>
        <v>1</v>
      </c>
      <c r="D23" s="16">
        <f>B23+C23</f>
        <v>1</v>
      </c>
    </row>
    <row r="24" spans="1:4" ht="15">
      <c r="A24" s="154" t="s">
        <v>216</v>
      </c>
      <c r="B24" s="15">
        <f t="shared" si="2"/>
        <v>0.94534412955465585</v>
      </c>
      <c r="C24" s="16">
        <f t="shared" si="1"/>
        <v>5.4655870445344132E-2</v>
      </c>
      <c r="D24" s="16">
        <f>B24+C24</f>
        <v>1</v>
      </c>
    </row>
    <row r="25" spans="1:4" ht="15">
      <c r="A25" s="154" t="s">
        <v>217</v>
      </c>
      <c r="B25" s="15">
        <f t="shared" si="2"/>
        <v>0.78155339805825241</v>
      </c>
      <c r="C25" s="16">
        <f t="shared" si="1"/>
        <v>0.21844660194174756</v>
      </c>
      <c r="D25" s="16">
        <f t="shared" ref="D25" si="4">B25+C25</f>
        <v>1</v>
      </c>
    </row>
  </sheetData>
  <sheetProtection sheet="1" objects="1" scenarios="1"/>
  <phoneticPr fontId="36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opLeftCell="A2" workbookViewId="0"/>
  </sheetViews>
  <sheetFormatPr baseColWidth="10" defaultRowHeight="13" x14ac:dyDescent="0"/>
  <cols>
    <col min="1" max="1" width="17.85546875" customWidth="1"/>
    <col min="2" max="2" width="14" customWidth="1"/>
    <col min="9" max="9" width="16" customWidth="1"/>
    <col min="10" max="10" width="15.42578125" customWidth="1"/>
  </cols>
  <sheetData>
    <row r="1" spans="1:9">
      <c r="A1" s="131" t="s">
        <v>196</v>
      </c>
    </row>
    <row r="3" spans="1:9" s="125" customFormat="1">
      <c r="A3" s="128" t="s">
        <v>622</v>
      </c>
      <c r="B3" s="128" t="s">
        <v>623</v>
      </c>
      <c r="C3" s="129" t="s">
        <v>512</v>
      </c>
      <c r="D3" s="129" t="s">
        <v>619</v>
      </c>
      <c r="E3" s="129" t="s">
        <v>620</v>
      </c>
      <c r="F3" s="129" t="s">
        <v>497</v>
      </c>
      <c r="G3" s="129" t="s">
        <v>498</v>
      </c>
      <c r="H3" s="129" t="s">
        <v>499</v>
      </c>
    </row>
    <row r="4" spans="1:9" ht="15">
      <c r="A4" s="5" t="s">
        <v>294</v>
      </c>
      <c r="B4" s="3" t="s">
        <v>422</v>
      </c>
      <c r="C4" s="3">
        <v>1</v>
      </c>
      <c r="D4" s="3">
        <f>AVERAGE(C4:C6)</f>
        <v>0.73381117265987539</v>
      </c>
      <c r="E4" s="3">
        <f>STDEV(C4:C6)</f>
        <v>0.26265034317714853</v>
      </c>
      <c r="F4" s="3">
        <f>D4/D4</f>
        <v>1</v>
      </c>
      <c r="G4" s="3">
        <f>E4/D4</f>
        <v>0.3579263344071324</v>
      </c>
      <c r="H4" s="3"/>
    </row>
    <row r="5" spans="1:9" ht="15">
      <c r="A5" s="5" t="s">
        <v>295</v>
      </c>
      <c r="B5" s="3" t="s">
        <v>422</v>
      </c>
      <c r="C5" s="3">
        <v>0.4748484392245082</v>
      </c>
      <c r="D5" s="3"/>
      <c r="E5" s="3"/>
      <c r="F5" s="3"/>
      <c r="G5" s="3"/>
      <c r="H5" s="3"/>
    </row>
    <row r="6" spans="1:9" ht="15">
      <c r="A6" s="5" t="s">
        <v>296</v>
      </c>
      <c r="B6" s="3" t="s">
        <v>422</v>
      </c>
      <c r="C6" s="3">
        <v>0.72658507875511757</v>
      </c>
      <c r="D6" s="3"/>
      <c r="E6" s="3"/>
      <c r="F6" s="3"/>
      <c r="G6" s="3"/>
      <c r="H6" s="3"/>
    </row>
    <row r="7" spans="1:9" ht="15">
      <c r="A7" s="5" t="s">
        <v>439</v>
      </c>
      <c r="B7" s="3" t="s">
        <v>422</v>
      </c>
      <c r="C7" s="3">
        <v>2.6407360058165578E-2</v>
      </c>
      <c r="D7" s="3">
        <f>AVERAGE(C7:C9)</f>
        <v>1.5720664079450386E-2</v>
      </c>
      <c r="E7" s="3">
        <f>STDEV(C7:C9)</f>
        <v>1.0620340900752555E-2</v>
      </c>
      <c r="F7" s="3">
        <f>D7/D4</f>
        <v>2.1423309790265323E-2</v>
      </c>
      <c r="G7" s="3">
        <f>E7/D4</f>
        <v>1.4472852549050964E-2</v>
      </c>
      <c r="H7" s="3">
        <f>TTEST(C7:C9,C4:C6,1,2)</f>
        <v>4.5467072223605706E-3</v>
      </c>
      <c r="I7" t="s">
        <v>52</v>
      </c>
    </row>
    <row r="8" spans="1:9" ht="15">
      <c r="A8" s="5" t="s">
        <v>440</v>
      </c>
      <c r="B8" s="3" t="s">
        <v>422</v>
      </c>
      <c r="C8" s="3">
        <v>1.5586686267195005E-2</v>
      </c>
      <c r="D8" s="3"/>
      <c r="E8" s="3"/>
      <c r="F8" s="3"/>
      <c r="G8" s="3"/>
      <c r="H8" s="3"/>
    </row>
    <row r="9" spans="1:9" ht="15">
      <c r="A9" s="5" t="s">
        <v>441</v>
      </c>
      <c r="B9" s="3" t="s">
        <v>422</v>
      </c>
      <c r="C9" s="3">
        <v>5.1679459129905757E-3</v>
      </c>
      <c r="D9" s="3"/>
      <c r="E9" s="3"/>
      <c r="F9" s="3"/>
      <c r="G9" s="3"/>
      <c r="H9" s="3"/>
    </row>
    <row r="10" spans="1:9" ht="15">
      <c r="A10" s="5" t="s">
        <v>25</v>
      </c>
      <c r="B10" s="3" t="s">
        <v>422</v>
      </c>
      <c r="C10" s="3">
        <v>7.5858427585656307E-2</v>
      </c>
      <c r="D10" s="3">
        <f>AVERAGE(C10:C12)</f>
        <v>4.5354231722359001E-2</v>
      </c>
      <c r="E10" s="3">
        <f>STDEV(C10:C12)</f>
        <v>3.4281563437939179E-2</v>
      </c>
      <c r="F10" s="3">
        <f>D10/D4</f>
        <v>6.1806406623602719E-2</v>
      </c>
      <c r="G10" s="3">
        <f>E10/D4</f>
        <v>4.6717145657073321E-2</v>
      </c>
      <c r="H10" s="3">
        <f>TTEST(C10:C12,C4:C6,1,2)</f>
        <v>5.4036039802737544E-3</v>
      </c>
      <c r="I10" t="s">
        <v>52</v>
      </c>
    </row>
    <row r="11" spans="1:9" ht="15">
      <c r="A11" s="5" t="s">
        <v>26</v>
      </c>
      <c r="B11" s="3" t="s">
        <v>422</v>
      </c>
      <c r="C11" s="3">
        <v>8.2538817370643915E-3</v>
      </c>
      <c r="D11" s="3"/>
      <c r="E11" s="3"/>
      <c r="F11" s="3"/>
      <c r="G11" s="3"/>
      <c r="H11" s="3"/>
    </row>
    <row r="12" spans="1:9" ht="15">
      <c r="A12" s="5" t="s">
        <v>27</v>
      </c>
      <c r="B12" s="3" t="s">
        <v>422</v>
      </c>
      <c r="C12" s="3">
        <v>5.1950385844356309E-2</v>
      </c>
      <c r="D12" s="3"/>
      <c r="E12" s="3"/>
      <c r="F12" s="3"/>
      <c r="G12" s="3"/>
      <c r="H12" s="3"/>
    </row>
    <row r="13" spans="1:9" ht="15">
      <c r="A13" s="5" t="s">
        <v>434</v>
      </c>
      <c r="B13" s="3" t="s">
        <v>422</v>
      </c>
      <c r="C13" s="3">
        <v>0.76459021195624166</v>
      </c>
      <c r="D13" s="3">
        <f>AVERAGE(C13:C15)</f>
        <v>1.0635277540720862</v>
      </c>
      <c r="E13" s="3">
        <f>STDEV(C13:C15)</f>
        <v>0.2618463966414421</v>
      </c>
      <c r="F13" s="3">
        <f>D13/D4</f>
        <v>1.4493207431239752</v>
      </c>
      <c r="G13" s="3">
        <f>E13/D4</f>
        <v>0.35683075755349536</v>
      </c>
      <c r="H13" s="3">
        <f>TTEST(C13:C15,C4:C6,1,2)</f>
        <v>9.9220946132551793E-2</v>
      </c>
    </row>
    <row r="14" spans="1:9" ht="15">
      <c r="A14" s="5" t="s">
        <v>435</v>
      </c>
      <c r="B14" s="3" t="s">
        <v>422</v>
      </c>
      <c r="C14" s="3">
        <v>1.1737435651217449</v>
      </c>
      <c r="D14" s="3"/>
      <c r="E14" s="3"/>
      <c r="F14" s="3"/>
      <c r="G14" s="3"/>
      <c r="H14" s="3"/>
    </row>
    <row r="15" spans="1:9" ht="15">
      <c r="A15" s="5" t="s">
        <v>436</v>
      </c>
      <c r="B15" s="3" t="s">
        <v>422</v>
      </c>
      <c r="C15" s="3">
        <v>1.2522494851382724</v>
      </c>
      <c r="D15" s="3"/>
      <c r="E15" s="3"/>
      <c r="F15" s="3"/>
      <c r="G15" s="3"/>
      <c r="H15" s="3"/>
    </row>
    <row r="16" spans="1:9" ht="15">
      <c r="A16" s="5" t="s">
        <v>294</v>
      </c>
      <c r="B16" s="3" t="s">
        <v>353</v>
      </c>
      <c r="C16" s="3">
        <v>1</v>
      </c>
      <c r="D16" s="3">
        <f>AVERAGE(C16:C18)</f>
        <v>0.70243325691493641</v>
      </c>
      <c r="E16" s="3">
        <f>STDEV(C16:C18)</f>
        <v>0.25933214194060672</v>
      </c>
      <c r="F16" s="3">
        <f>D16/D16</f>
        <v>1</v>
      </c>
      <c r="G16" s="3">
        <f>E16/D16</f>
        <v>0.36919115003122843</v>
      </c>
      <c r="H16" s="3"/>
    </row>
    <row r="17" spans="1:9" ht="15">
      <c r="A17" s="5" t="s">
        <v>295</v>
      </c>
      <c r="B17" s="3" t="s">
        <v>353</v>
      </c>
      <c r="C17" s="3">
        <v>0.58269613987816948</v>
      </c>
      <c r="D17" s="3"/>
      <c r="E17" s="3"/>
      <c r="F17" s="3"/>
      <c r="G17" s="3"/>
      <c r="H17" s="3"/>
    </row>
    <row r="18" spans="1:9" ht="15">
      <c r="A18" s="5" t="s">
        <v>296</v>
      </c>
      <c r="B18" s="3" t="s">
        <v>353</v>
      </c>
      <c r="C18" s="3">
        <v>0.52460363086663964</v>
      </c>
      <c r="D18" s="3"/>
      <c r="E18" s="3"/>
      <c r="F18" s="3"/>
      <c r="G18" s="3"/>
      <c r="H18" s="3"/>
    </row>
    <row r="19" spans="1:9" ht="15">
      <c r="A19" s="5" t="s">
        <v>439</v>
      </c>
      <c r="B19" s="3" t="s">
        <v>353</v>
      </c>
      <c r="C19" s="3">
        <v>4.4181555191282036E-2</v>
      </c>
      <c r="D19" s="3">
        <f>AVERAGE(C19:C21)</f>
        <v>4.6318327438056639E-2</v>
      </c>
      <c r="E19" s="3">
        <f>STDEV(C19:C21)</f>
        <v>4.0963909511180709E-2</v>
      </c>
      <c r="F19" s="3">
        <f>D19/D16</f>
        <v>6.5939826997208531E-2</v>
      </c>
      <c r="G19" s="3">
        <f>E19/D16</f>
        <v>5.8317155555949671E-2</v>
      </c>
      <c r="H19" s="3">
        <f>TTEST(C19:C21,C16:C18,1,2)</f>
        <v>6.1823864514507932E-3</v>
      </c>
      <c r="I19" t="s">
        <v>219</v>
      </c>
    </row>
    <row r="20" spans="1:9" ht="15">
      <c r="A20" s="5" t="s">
        <v>440</v>
      </c>
      <c r="B20" s="3" t="s">
        <v>353</v>
      </c>
      <c r="C20" s="3">
        <v>6.4646225137682195E-3</v>
      </c>
      <c r="D20" s="3"/>
      <c r="E20" s="3"/>
      <c r="F20" s="3"/>
      <c r="G20" s="3"/>
      <c r="H20" s="3"/>
    </row>
    <row r="21" spans="1:9" ht="15">
      <c r="A21" s="5" t="s">
        <v>441</v>
      </c>
      <c r="B21" s="3" t="s">
        <v>353</v>
      </c>
      <c r="C21" s="3">
        <v>8.8308804609119662E-2</v>
      </c>
      <c r="D21" s="3"/>
      <c r="E21" s="3"/>
      <c r="F21" s="3"/>
      <c r="G21" s="3"/>
      <c r="H21" s="3"/>
    </row>
    <row r="22" spans="1:9" ht="15">
      <c r="A22" s="5" t="s">
        <v>25</v>
      </c>
      <c r="B22" s="3" t="s">
        <v>353</v>
      </c>
      <c r="C22" s="3">
        <v>1.003056005331658</v>
      </c>
      <c r="D22" s="3">
        <f>AVERAGE(C22:C24)</f>
        <v>1.1413657063211244</v>
      </c>
      <c r="E22" s="3">
        <f>STDEV(C22:C24)</f>
        <v>0.3006238077136959</v>
      </c>
      <c r="F22" s="3">
        <f>D22/D16</f>
        <v>1.6248742426205229</v>
      </c>
      <c r="G22" s="3">
        <f>E22/D16</f>
        <v>0.42797490687446338</v>
      </c>
      <c r="H22" s="3">
        <f>TTEST(C22:C24,C16:C18,1,2)</f>
        <v>6.4011954369621787E-2</v>
      </c>
    </row>
    <row r="23" spans="1:9" ht="15">
      <c r="A23" s="5" t="s">
        <v>26</v>
      </c>
      <c r="B23" s="3" t="s">
        <v>353</v>
      </c>
      <c r="C23" s="3">
        <v>0.9347897211745857</v>
      </c>
      <c r="D23" s="3"/>
      <c r="E23" s="3"/>
      <c r="F23" s="3"/>
      <c r="G23" s="3"/>
      <c r="H23" s="3"/>
    </row>
    <row r="24" spans="1:9" ht="15">
      <c r="A24" s="5" t="s">
        <v>27</v>
      </c>
      <c r="B24" s="3" t="s">
        <v>353</v>
      </c>
      <c r="C24" s="3">
        <v>1.4862513924571294</v>
      </c>
      <c r="D24" s="3"/>
      <c r="E24" s="3"/>
      <c r="F24" s="3"/>
      <c r="G24" s="3"/>
      <c r="H24" s="3"/>
    </row>
    <row r="25" spans="1:9" ht="15">
      <c r="A25" s="5" t="s">
        <v>434</v>
      </c>
      <c r="B25" s="3" t="s">
        <v>353</v>
      </c>
      <c r="C25" s="3">
        <v>5.8064214674289093E-2</v>
      </c>
      <c r="D25" s="3">
        <f>AVERAGE(C25:C27)</f>
        <v>5.8686471765127868E-2</v>
      </c>
      <c r="E25" s="3">
        <f>STDEV(C25:C27)</f>
        <v>4.4790953960286081E-2</v>
      </c>
      <c r="F25" s="3">
        <f>D25/D16</f>
        <v>8.3547399254524063E-2</v>
      </c>
      <c r="G25" s="3">
        <f>E25/D16</f>
        <v>6.3765423290187695E-2</v>
      </c>
      <c r="H25" s="3">
        <f>TTEST(C25:C27,C16:C18,1,2)</f>
        <v>6.6488431585112213E-3</v>
      </c>
      <c r="I25" t="s">
        <v>219</v>
      </c>
    </row>
    <row r="26" spans="1:9" ht="15">
      <c r="A26" s="5" t="s">
        <v>435</v>
      </c>
      <c r="B26" s="3" t="s">
        <v>353</v>
      </c>
      <c r="C26" s="3">
        <v>1.4209888226124578E-2</v>
      </c>
      <c r="D26" s="3"/>
      <c r="E26" s="3"/>
      <c r="F26" s="3"/>
      <c r="G26" s="3"/>
      <c r="H26" s="3"/>
    </row>
    <row r="27" spans="1:9" ht="15">
      <c r="A27" s="5" t="s">
        <v>436</v>
      </c>
      <c r="B27" s="3" t="s">
        <v>353</v>
      </c>
      <c r="C27" s="3">
        <v>0.10378531239496995</v>
      </c>
      <c r="D27" s="3"/>
      <c r="E27" s="3"/>
      <c r="F27" s="3"/>
      <c r="G27" s="3"/>
      <c r="H27" s="3"/>
    </row>
    <row r="30" spans="1:9">
      <c r="A30" s="7"/>
      <c r="B30" s="7"/>
      <c r="C30" s="7"/>
      <c r="D30" s="7"/>
    </row>
    <row r="31" spans="1:9">
      <c r="A31" s="7"/>
      <c r="B31" s="7"/>
      <c r="C31" s="7"/>
      <c r="D31" s="7"/>
    </row>
    <row r="32" spans="1:9">
      <c r="A32" s="7"/>
      <c r="B32" s="7"/>
      <c r="C32" s="7"/>
      <c r="D32" s="7"/>
    </row>
    <row r="33" spans="1:15">
      <c r="A33" s="7"/>
      <c r="B33" s="7"/>
      <c r="C33" s="7"/>
      <c r="D33" s="7"/>
    </row>
    <row r="34" spans="1:15">
      <c r="A34" s="7"/>
      <c r="B34" s="7"/>
      <c r="C34" s="7"/>
      <c r="D34" s="7"/>
    </row>
    <row r="35" spans="1:15">
      <c r="A35" s="7"/>
      <c r="B35" s="7"/>
      <c r="C35" s="7"/>
      <c r="D35" s="7"/>
    </row>
    <row r="36" spans="1:15">
      <c r="A36" s="7"/>
      <c r="B36" s="7"/>
      <c r="C36" s="7"/>
      <c r="D36" s="7"/>
    </row>
    <row r="37" spans="1:15">
      <c r="A37" s="7"/>
      <c r="B37" s="7"/>
      <c r="C37" s="7"/>
      <c r="D37" s="7"/>
    </row>
    <row r="38" spans="1:15">
      <c r="A38" s="7"/>
      <c r="B38" s="7"/>
      <c r="C38" s="7"/>
      <c r="D38" s="7"/>
    </row>
    <row r="39" spans="1:15">
      <c r="A39" s="7"/>
      <c r="B39" s="7"/>
      <c r="C39" s="7"/>
      <c r="D39" s="7"/>
    </row>
    <row r="40" spans="1:15">
      <c r="A40" s="7"/>
      <c r="B40" s="7"/>
      <c r="C40" s="7"/>
      <c r="D40" s="7"/>
      <c r="M40" s="7"/>
      <c r="N40" s="7"/>
      <c r="O40" s="7"/>
    </row>
    <row r="41" spans="1:15">
      <c r="A41" s="7"/>
      <c r="B41" s="7"/>
      <c r="C41" s="7"/>
      <c r="D41" s="7"/>
      <c r="M41" s="7"/>
      <c r="N41" s="7"/>
      <c r="O41" s="7"/>
    </row>
    <row r="42" spans="1:15">
      <c r="M42" s="7"/>
      <c r="N42" s="130"/>
      <c r="O42" s="7"/>
    </row>
    <row r="43" spans="1:15">
      <c r="M43" s="7"/>
      <c r="N43" s="130"/>
      <c r="O43" s="7"/>
    </row>
    <row r="44" spans="1:15">
      <c r="M44" s="7"/>
      <c r="N44" s="130"/>
      <c r="O44" s="7"/>
    </row>
    <row r="45" spans="1:15">
      <c r="M45" s="7"/>
      <c r="N45" s="130"/>
      <c r="O45" s="7"/>
    </row>
    <row r="46" spans="1:15">
      <c r="M46" s="7"/>
      <c r="N46" s="7"/>
      <c r="O46" s="7"/>
    </row>
    <row r="47" spans="1:15">
      <c r="M47" s="7"/>
      <c r="N47" s="7"/>
      <c r="O47" s="7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/>
  </sheetViews>
  <sheetFormatPr baseColWidth="10" defaultRowHeight="13" x14ac:dyDescent="0"/>
  <cols>
    <col min="3" max="3" width="12.5703125" customWidth="1"/>
    <col min="4" max="4" width="13.42578125" customWidth="1"/>
    <col min="5" max="5" width="13.140625" customWidth="1"/>
    <col min="6" max="6" width="16.28515625" customWidth="1"/>
    <col min="7" max="7" width="16.42578125" customWidth="1"/>
    <col min="11" max="11" width="12.28515625" bestFit="1" customWidth="1"/>
    <col min="12" max="12" width="12.28515625" customWidth="1"/>
  </cols>
  <sheetData>
    <row r="1" spans="1:12">
      <c r="A1" s="131" t="s">
        <v>580</v>
      </c>
    </row>
    <row r="4" spans="1:12">
      <c r="A4" s="196" t="s">
        <v>683</v>
      </c>
      <c r="B4" s="197" t="s">
        <v>684</v>
      </c>
      <c r="C4" s="197" t="s">
        <v>190</v>
      </c>
      <c r="D4" s="197" t="s">
        <v>685</v>
      </c>
      <c r="H4" s="194" t="s">
        <v>686</v>
      </c>
      <c r="I4" s="194" t="s">
        <v>684</v>
      </c>
      <c r="J4" s="194" t="s">
        <v>190</v>
      </c>
      <c r="K4" s="194" t="s">
        <v>685</v>
      </c>
    </row>
    <row r="5" spans="1:12">
      <c r="A5" s="197" t="s">
        <v>549</v>
      </c>
      <c r="B5" s="3">
        <v>10.330333333333334</v>
      </c>
      <c r="C5" s="3">
        <v>1.3649561653523248</v>
      </c>
      <c r="D5" s="3"/>
      <c r="H5" s="194" t="s">
        <v>549</v>
      </c>
      <c r="I5" s="3">
        <v>40.490666666666669</v>
      </c>
      <c r="J5" s="3">
        <v>3.9169266438540093</v>
      </c>
      <c r="K5" s="3"/>
    </row>
    <row r="6" spans="1:12">
      <c r="A6" s="197" t="s">
        <v>550</v>
      </c>
      <c r="B6" s="3">
        <v>13.086666666666666</v>
      </c>
      <c r="C6" s="3">
        <v>1.3496226633149708</v>
      </c>
      <c r="D6" s="3">
        <v>6.7692293786703772E-2</v>
      </c>
      <c r="H6" s="194" t="s">
        <v>550</v>
      </c>
      <c r="I6" s="3">
        <v>81.776333333333326</v>
      </c>
      <c r="J6" s="3">
        <v>1.7852944668417674</v>
      </c>
      <c r="K6" s="3">
        <v>7.69172650458103E-5</v>
      </c>
      <c r="L6" t="s">
        <v>551</v>
      </c>
    </row>
    <row r="7" spans="1:12">
      <c r="A7" s="197" t="s">
        <v>552</v>
      </c>
      <c r="B7" s="3">
        <v>16.751000000000001</v>
      </c>
      <c r="C7" s="3">
        <v>3.0992962104322888</v>
      </c>
      <c r="D7" s="3">
        <v>3.0390651196489558E-2</v>
      </c>
      <c r="E7" t="s">
        <v>553</v>
      </c>
      <c r="H7" s="194" t="s">
        <v>552</v>
      </c>
      <c r="I7" s="3">
        <v>82.324333333333328</v>
      </c>
      <c r="J7" s="3">
        <v>1.02063183045354</v>
      </c>
      <c r="K7" s="3">
        <v>5.7235231897099711E-5</v>
      </c>
      <c r="L7" t="s">
        <v>551</v>
      </c>
    </row>
    <row r="9" spans="1:12">
      <c r="A9" s="194" t="s">
        <v>554</v>
      </c>
      <c r="B9" s="194" t="s">
        <v>684</v>
      </c>
      <c r="C9" s="194" t="s">
        <v>190</v>
      </c>
      <c r="D9" s="194" t="s">
        <v>555</v>
      </c>
      <c r="H9" s="194" t="s">
        <v>556</v>
      </c>
      <c r="I9" s="194" t="s">
        <v>684</v>
      </c>
      <c r="J9" s="194" t="s">
        <v>190</v>
      </c>
      <c r="K9" s="194" t="s">
        <v>555</v>
      </c>
    </row>
    <row r="10" spans="1:12">
      <c r="A10" s="194" t="s">
        <v>549</v>
      </c>
      <c r="B10" s="3">
        <v>3.5809999999999995</v>
      </c>
      <c r="C10" s="3">
        <v>6.8985505724079924E-2</v>
      </c>
      <c r="D10" s="3"/>
      <c r="H10" s="194" t="s">
        <v>549</v>
      </c>
      <c r="I10" s="3">
        <v>14.643000000000001</v>
      </c>
      <c r="J10" s="3">
        <v>0.8021196918166239</v>
      </c>
      <c r="K10" s="3"/>
    </row>
    <row r="11" spans="1:12">
      <c r="A11" s="194" t="s">
        <v>550</v>
      </c>
      <c r="B11" s="3">
        <v>6.8009999999999993</v>
      </c>
      <c r="C11" s="3">
        <v>0.31607594024222929</v>
      </c>
      <c r="D11" s="3">
        <v>6.643421057877521E-5</v>
      </c>
      <c r="E11" t="s">
        <v>551</v>
      </c>
      <c r="H11" s="194" t="s">
        <v>550</v>
      </c>
      <c r="I11" s="3">
        <v>51.535333333333334</v>
      </c>
      <c r="J11" s="3">
        <v>5.0694530605710169</v>
      </c>
      <c r="K11" s="3">
        <v>2.3935049400974779E-4</v>
      </c>
      <c r="L11" t="s">
        <v>551</v>
      </c>
    </row>
    <row r="12" spans="1:12">
      <c r="A12" s="194" t="s">
        <v>552</v>
      </c>
      <c r="B12" s="3">
        <v>6.6176666666666675</v>
      </c>
      <c r="C12" s="3">
        <v>0.79147794241742975</v>
      </c>
      <c r="D12" s="3">
        <v>2.69970322063182E-3</v>
      </c>
      <c r="E12" t="s">
        <v>551</v>
      </c>
      <c r="H12" s="194" t="s">
        <v>552</v>
      </c>
      <c r="I12" s="3">
        <v>41.911666666666669</v>
      </c>
      <c r="J12" s="3">
        <v>5.5095816840603575</v>
      </c>
      <c r="K12" s="3">
        <v>1.0586338617088529E-3</v>
      </c>
      <c r="L12" t="s">
        <v>551</v>
      </c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/>
  </sheetViews>
  <sheetFormatPr baseColWidth="10" defaultRowHeight="13" x14ac:dyDescent="0"/>
  <cols>
    <col min="1" max="1" width="13.42578125" customWidth="1"/>
    <col min="2" max="2" width="12" customWidth="1"/>
    <col min="9" max="9" width="17.7109375" customWidth="1"/>
    <col min="20" max="20" width="12.28515625" bestFit="1" customWidth="1"/>
  </cols>
  <sheetData>
    <row r="1" spans="1:18">
      <c r="A1" s="166" t="s">
        <v>331</v>
      </c>
    </row>
    <row r="2" spans="1:18">
      <c r="A2" s="166"/>
    </row>
    <row r="3" spans="1:18" ht="20">
      <c r="A3" s="38" t="s">
        <v>665</v>
      </c>
      <c r="B3" s="39"/>
      <c r="C3" s="39"/>
      <c r="D3" s="39"/>
      <c r="E3" s="39"/>
      <c r="F3" s="39"/>
      <c r="G3" s="39"/>
      <c r="H3" s="39"/>
      <c r="J3" s="47" t="s">
        <v>668</v>
      </c>
      <c r="K3" s="48"/>
      <c r="L3" s="48"/>
      <c r="M3" s="48"/>
      <c r="N3" s="48"/>
      <c r="O3" s="48"/>
      <c r="P3" s="48"/>
      <c r="Q3" s="48"/>
    </row>
    <row r="4" spans="1:18">
      <c r="A4" s="165" t="s">
        <v>622</v>
      </c>
      <c r="B4" s="165" t="s">
        <v>623</v>
      </c>
      <c r="C4" s="41" t="s">
        <v>512</v>
      </c>
      <c r="D4" s="41" t="s">
        <v>619</v>
      </c>
      <c r="E4" s="41" t="s">
        <v>620</v>
      </c>
      <c r="F4" s="41" t="s">
        <v>497</v>
      </c>
      <c r="G4" s="41" t="s">
        <v>498</v>
      </c>
      <c r="H4" s="41" t="s">
        <v>499</v>
      </c>
      <c r="J4" s="168" t="s">
        <v>622</v>
      </c>
      <c r="K4" s="168" t="s">
        <v>623</v>
      </c>
      <c r="L4" s="50" t="s">
        <v>512</v>
      </c>
      <c r="M4" s="50" t="s">
        <v>619</v>
      </c>
      <c r="N4" s="50" t="s">
        <v>620</v>
      </c>
      <c r="O4" s="50" t="s">
        <v>497</v>
      </c>
      <c r="P4" s="50" t="s">
        <v>498</v>
      </c>
      <c r="Q4" s="50" t="s">
        <v>499</v>
      </c>
    </row>
    <row r="5" spans="1:18" ht="15">
      <c r="A5" s="177" t="s">
        <v>222</v>
      </c>
      <c r="B5" s="43" t="s">
        <v>652</v>
      </c>
      <c r="C5" s="43">
        <v>1</v>
      </c>
      <c r="D5" s="43">
        <f>AVERAGE(C5:C7)</f>
        <v>0.99701613163764735</v>
      </c>
      <c r="E5" s="43">
        <f>STDEV(C5:C7)</f>
        <v>1.0859861270963935E-2</v>
      </c>
      <c r="F5" s="43">
        <f>D5/D5</f>
        <v>1</v>
      </c>
      <c r="G5" s="43">
        <f>E5/D5</f>
        <v>1.0892362647258361E-2</v>
      </c>
      <c r="H5" s="45"/>
      <c r="J5" s="178" t="s">
        <v>222</v>
      </c>
      <c r="K5" s="52" t="s">
        <v>666</v>
      </c>
      <c r="L5" s="52">
        <v>1</v>
      </c>
      <c r="M5" s="52">
        <f>AVERAGE(L5:L7)</f>
        <v>0.84040212502233913</v>
      </c>
      <c r="N5" s="52">
        <f>STDEV(L5:L7)</f>
        <v>0.17395369744598124</v>
      </c>
      <c r="O5" s="52">
        <f>M5/M5</f>
        <v>1</v>
      </c>
      <c r="P5" s="52">
        <f>N5/M5</f>
        <v>0.20698864539562806</v>
      </c>
      <c r="Q5" s="54"/>
    </row>
    <row r="6" spans="1:18" ht="15">
      <c r="A6" s="177" t="s">
        <v>223</v>
      </c>
      <c r="B6" s="43" t="s">
        <v>652</v>
      </c>
      <c r="C6" s="43">
        <v>0.98497626002673166</v>
      </c>
      <c r="D6" s="43"/>
      <c r="E6" s="43"/>
      <c r="F6" s="43"/>
      <c r="G6" s="43"/>
      <c r="H6" s="43"/>
      <c r="J6" s="178" t="s">
        <v>223</v>
      </c>
      <c r="K6" s="52" t="s">
        <v>666</v>
      </c>
      <c r="L6" s="52">
        <v>0.86622646897320466</v>
      </c>
      <c r="M6" s="52"/>
      <c r="N6" s="52"/>
      <c r="O6" s="52"/>
      <c r="P6" s="52"/>
      <c r="Q6" s="52"/>
    </row>
    <row r="7" spans="1:18" ht="15">
      <c r="A7" s="177" t="s">
        <v>224</v>
      </c>
      <c r="B7" s="43" t="s">
        <v>652</v>
      </c>
      <c r="C7" s="43">
        <v>1.0060721348862103</v>
      </c>
      <c r="D7" s="43"/>
      <c r="E7" s="43"/>
      <c r="F7" s="43"/>
      <c r="G7" s="43"/>
      <c r="H7" s="43"/>
      <c r="J7" s="178" t="s">
        <v>224</v>
      </c>
      <c r="K7" s="52" t="s">
        <v>666</v>
      </c>
      <c r="L7" s="52">
        <v>0.65497990609381262</v>
      </c>
      <c r="M7" s="52"/>
      <c r="N7" s="52"/>
      <c r="O7" s="52"/>
      <c r="P7" s="52"/>
      <c r="Q7" s="52"/>
    </row>
    <row r="8" spans="1:18" ht="15">
      <c r="A8" s="177" t="s">
        <v>225</v>
      </c>
      <c r="B8" s="43" t="s">
        <v>652</v>
      </c>
      <c r="C8" s="43">
        <v>0.36357025851423425</v>
      </c>
      <c r="D8" s="43">
        <f>AVERAGE(C8:C10)</f>
        <v>0.41035427402510333</v>
      </c>
      <c r="E8" s="43">
        <f>STDEV(C8:C10)</f>
        <v>7.1401742439676355E-2</v>
      </c>
      <c r="F8" s="43">
        <f>D8/D5</f>
        <v>0.41158238167227701</v>
      </c>
      <c r="G8" s="43">
        <f>E8/D5</f>
        <v>7.161543346585128E-2</v>
      </c>
      <c r="H8" s="43">
        <f>TTEST(C8:C10,C5:C7,1,2)</f>
        <v>7.4052515215790863E-5</v>
      </c>
      <c r="I8" t="s">
        <v>660</v>
      </c>
      <c r="J8" s="178" t="s">
        <v>225</v>
      </c>
      <c r="K8" s="52" t="s">
        <v>666</v>
      </c>
      <c r="L8" s="52">
        <v>7.1508168991963563</v>
      </c>
      <c r="M8" s="52">
        <f>AVERAGE(L8:L10)</f>
        <v>7.8202102820515869</v>
      </c>
      <c r="N8" s="52">
        <f>STDEV(L8:L10)</f>
        <v>0.68052692854882513</v>
      </c>
      <c r="O8" s="52">
        <f>M8/M5</f>
        <v>9.3053195002853126</v>
      </c>
      <c r="P8" s="52">
        <f>N8/M5</f>
        <v>0.80976345523963988</v>
      </c>
      <c r="Q8" s="52">
        <f>TTEST(L8:L10,L5:L7,1,2)</f>
        <v>3.3431134392312206E-5</v>
      </c>
      <c r="R8" t="s">
        <v>660</v>
      </c>
    </row>
    <row r="9" spans="1:18" ht="15">
      <c r="A9" s="177" t="s">
        <v>226</v>
      </c>
      <c r="B9" s="43" t="s">
        <v>652</v>
      </c>
      <c r="C9" s="43">
        <v>0.37495299353323064</v>
      </c>
      <c r="D9" s="43"/>
      <c r="E9" s="43"/>
      <c r="F9" s="43"/>
      <c r="G9" s="43"/>
      <c r="H9" s="43"/>
      <c r="J9" s="178" t="s">
        <v>226</v>
      </c>
      <c r="K9" s="52" t="s">
        <v>666</v>
      </c>
      <c r="L9" s="52">
        <v>7.7984644469446698</v>
      </c>
      <c r="M9" s="52"/>
      <c r="N9" s="52"/>
      <c r="O9" s="52"/>
      <c r="P9" s="52"/>
      <c r="Q9" s="52"/>
    </row>
    <row r="10" spans="1:18" ht="15">
      <c r="A10" s="177" t="s">
        <v>227</v>
      </c>
      <c r="B10" s="43" t="s">
        <v>652</v>
      </c>
      <c r="C10" s="43">
        <v>0.49253957002784499</v>
      </c>
      <c r="D10" s="43"/>
      <c r="E10" s="43"/>
      <c r="F10" s="43"/>
      <c r="G10" s="43"/>
      <c r="H10" s="45"/>
      <c r="J10" s="178" t="s">
        <v>227</v>
      </c>
      <c r="K10" s="52" t="s">
        <v>666</v>
      </c>
      <c r="L10" s="52">
        <v>8.5113495000137345</v>
      </c>
      <c r="M10" s="52"/>
      <c r="N10" s="52"/>
      <c r="O10" s="52"/>
      <c r="P10" s="52"/>
      <c r="Q10" s="54"/>
    </row>
    <row r="11" spans="1:18" ht="15">
      <c r="A11" s="177" t="s">
        <v>144</v>
      </c>
      <c r="B11" s="43" t="s">
        <v>652</v>
      </c>
      <c r="C11" s="43">
        <v>1.1330443961522054</v>
      </c>
      <c r="D11" s="43">
        <f>AVERAGE(C11:C13)</f>
        <v>1.2221090829054819</v>
      </c>
      <c r="E11" s="43">
        <f>STDEV(C11:C13)</f>
        <v>9.2224564428426803E-2</v>
      </c>
      <c r="F11" s="43">
        <f>D11/D5</f>
        <v>1.2257666091100337</v>
      </c>
      <c r="G11" s="43">
        <f>E11/D5</f>
        <v>9.2500573964579169E-2</v>
      </c>
      <c r="H11" s="46">
        <f>TTEST(C11:C13,C5:C7,1,2)</f>
        <v>6.8566302931945692E-3</v>
      </c>
      <c r="I11" t="s">
        <v>661</v>
      </c>
      <c r="J11" s="178" t="s">
        <v>144</v>
      </c>
      <c r="K11" s="52" t="s">
        <v>666</v>
      </c>
      <c r="L11" s="52">
        <v>5.0333407371913035</v>
      </c>
      <c r="M11" s="52">
        <f>AVERAGE(L11:L13)</f>
        <v>4.3500068464508912</v>
      </c>
      <c r="N11" s="52">
        <f>STDEV(L11:L13)</f>
        <v>0.67104423229867638</v>
      </c>
      <c r="O11" s="52">
        <f>M11/M5</f>
        <v>5.1761016743446024</v>
      </c>
      <c r="P11" s="52">
        <f>N11/M5</f>
        <v>0.79847993278317686</v>
      </c>
      <c r="Q11" s="55">
        <f>TTEST(L11:L13,L5:L7,1,2)</f>
        <v>4.6622558312922916E-4</v>
      </c>
      <c r="R11" t="s">
        <v>660</v>
      </c>
    </row>
    <row r="12" spans="1:18" ht="15">
      <c r="A12" s="177" t="s">
        <v>145</v>
      </c>
      <c r="B12" s="43" t="s">
        <v>652</v>
      </c>
      <c r="C12" s="43">
        <v>1.3171981416043066</v>
      </c>
      <c r="D12" s="43"/>
      <c r="E12" s="43"/>
      <c r="F12" s="43"/>
      <c r="G12" s="43"/>
      <c r="H12" s="45"/>
      <c r="J12" s="178" t="s">
        <v>145</v>
      </c>
      <c r="K12" s="52" t="s">
        <v>666</v>
      </c>
      <c r="L12" s="52">
        <v>3.6919675618575858</v>
      </c>
      <c r="M12" s="52"/>
      <c r="N12" s="52"/>
      <c r="O12" s="52"/>
      <c r="P12" s="52"/>
      <c r="Q12" s="54"/>
    </row>
    <row r="13" spans="1:18" ht="15">
      <c r="A13" s="177" t="s">
        <v>146</v>
      </c>
      <c r="B13" s="43" t="s">
        <v>652</v>
      </c>
      <c r="C13" s="43">
        <v>1.216084710959934</v>
      </c>
      <c r="D13" s="43"/>
      <c r="E13" s="43"/>
      <c r="F13" s="43"/>
      <c r="G13" s="43"/>
      <c r="H13" s="43"/>
      <c r="J13" s="178" t="s">
        <v>146</v>
      </c>
      <c r="K13" s="52" t="s">
        <v>666</v>
      </c>
      <c r="L13" s="52">
        <v>4.3247122403037839</v>
      </c>
      <c r="M13" s="52"/>
      <c r="N13" s="52"/>
      <c r="O13" s="52"/>
      <c r="P13" s="52"/>
      <c r="Q13" s="52"/>
    </row>
    <row r="14" spans="1:18" ht="15">
      <c r="A14" s="177" t="s">
        <v>222</v>
      </c>
      <c r="B14" s="43" t="s">
        <v>653</v>
      </c>
      <c r="C14" s="43">
        <v>1</v>
      </c>
      <c r="D14" s="43">
        <f>AVERAGE(C14:C16)</f>
        <v>1.4469414065733692</v>
      </c>
      <c r="E14" s="43">
        <f>STDEV(C14:C16)</f>
        <v>0.49176561649195005</v>
      </c>
      <c r="F14" s="43">
        <f>D14/D14</f>
        <v>1</v>
      </c>
      <c r="G14" s="43">
        <f>E14/D14</f>
        <v>0.33986560496360663</v>
      </c>
      <c r="H14" s="45"/>
      <c r="J14" s="178" t="s">
        <v>222</v>
      </c>
      <c r="K14" s="52" t="s">
        <v>667</v>
      </c>
      <c r="L14" s="52">
        <v>1</v>
      </c>
      <c r="M14" s="52">
        <f>AVERAGE(L14:L16)</f>
        <v>1.2293679464342617</v>
      </c>
      <c r="N14" s="52">
        <f>STDEV(L14:L16)</f>
        <v>0.48024145707302945</v>
      </c>
      <c r="O14" s="52">
        <f>M14/M14</f>
        <v>1</v>
      </c>
      <c r="P14" s="52">
        <f>N14/M14</f>
        <v>0.39064094558992923</v>
      </c>
      <c r="Q14" s="54"/>
    </row>
    <row r="15" spans="1:18" ht="15">
      <c r="A15" s="177" t="s">
        <v>223</v>
      </c>
      <c r="B15" s="43" t="s">
        <v>653</v>
      </c>
      <c r="C15" s="43">
        <v>1.3670707907467954</v>
      </c>
      <c r="D15" s="43"/>
      <c r="E15" s="43"/>
      <c r="F15" s="43"/>
      <c r="G15" s="43"/>
      <c r="H15" s="43"/>
      <c r="J15" s="178" t="s">
        <v>223</v>
      </c>
      <c r="K15" s="52" t="s">
        <v>667</v>
      </c>
      <c r="L15" s="52">
        <v>0.90681672441543892</v>
      </c>
      <c r="M15" s="52"/>
      <c r="N15" s="52"/>
      <c r="O15" s="52"/>
      <c r="P15" s="52"/>
      <c r="Q15" s="52"/>
    </row>
    <row r="16" spans="1:18" ht="15">
      <c r="A16" s="177" t="s">
        <v>224</v>
      </c>
      <c r="B16" s="43" t="s">
        <v>653</v>
      </c>
      <c r="C16" s="43">
        <v>1.9737534289733121</v>
      </c>
      <c r="D16" s="43"/>
      <c r="E16" s="43"/>
      <c r="F16" s="43"/>
      <c r="G16" s="43"/>
      <c r="H16" s="43"/>
      <c r="J16" s="178" t="s">
        <v>224</v>
      </c>
      <c r="K16" s="52" t="s">
        <v>667</v>
      </c>
      <c r="L16" s="52">
        <v>1.7812871148873468</v>
      </c>
      <c r="M16" s="52"/>
      <c r="N16" s="52"/>
      <c r="O16" s="52"/>
      <c r="P16" s="52"/>
      <c r="Q16" s="52"/>
    </row>
    <row r="17" spans="1:18" ht="15">
      <c r="A17" s="177" t="s">
        <v>225</v>
      </c>
      <c r="B17" s="43" t="s">
        <v>653</v>
      </c>
      <c r="C17" s="43">
        <v>3.5400659689730949</v>
      </c>
      <c r="D17" s="43">
        <f>AVERAGE(C17:C19)</f>
        <v>3.9043307530855138</v>
      </c>
      <c r="E17" s="43">
        <f>STDEV(C17:C19)</f>
        <v>0.59809280510874607</v>
      </c>
      <c r="F17" s="43">
        <f>D17/D14</f>
        <v>2.6983336957173041</v>
      </c>
      <c r="G17" s="43">
        <f>E17/D14</f>
        <v>0.41334970607078203</v>
      </c>
      <c r="H17" s="43">
        <f>TTEST(C17:C19,C14:C16,1,2)</f>
        <v>2.6693869535353173E-3</v>
      </c>
      <c r="I17" t="s">
        <v>662</v>
      </c>
      <c r="J17" s="178" t="s">
        <v>225</v>
      </c>
      <c r="K17" s="52" t="s">
        <v>667</v>
      </c>
      <c r="L17" s="52">
        <v>6.4146296205697118</v>
      </c>
      <c r="M17" s="52">
        <f>AVERAGE(L17:L19)</f>
        <v>6.3878295991467899</v>
      </c>
      <c r="N17" s="52">
        <f>STDEV(L17:L19)</f>
        <v>0.12898095916466121</v>
      </c>
      <c r="O17" s="52">
        <f>M17/M14</f>
        <v>5.1960274527040209</v>
      </c>
      <c r="P17" s="52">
        <f>N17/M14</f>
        <v>0.10491648130144106</v>
      </c>
      <c r="Q17" s="52">
        <f>TTEST(L17:L19,L14:L16,1,2)</f>
        <v>2.8197999474416283E-5</v>
      </c>
      <c r="R17" t="s">
        <v>662</v>
      </c>
    </row>
    <row r="18" spans="1:18" ht="15">
      <c r="A18" s="177" t="s">
        <v>226</v>
      </c>
      <c r="B18" s="43" t="s">
        <v>653</v>
      </c>
      <c r="C18" s="43">
        <v>4.5945953905409871</v>
      </c>
      <c r="D18" s="43"/>
      <c r="E18" s="43"/>
      <c r="F18" s="43"/>
      <c r="G18" s="43"/>
      <c r="H18" s="43"/>
      <c r="J18" s="178" t="s">
        <v>226</v>
      </c>
      <c r="K18" s="52" t="s">
        <v>667</v>
      </c>
      <c r="L18" s="52">
        <v>6.2475540314283373</v>
      </c>
      <c r="M18" s="52"/>
      <c r="N18" s="52"/>
      <c r="O18" s="52"/>
      <c r="P18" s="52"/>
      <c r="Q18" s="52"/>
    </row>
    <row r="19" spans="1:18" ht="15">
      <c r="A19" s="177" t="s">
        <v>227</v>
      </c>
      <c r="B19" s="43" t="s">
        <v>653</v>
      </c>
      <c r="C19" s="43">
        <v>3.5783308997424599</v>
      </c>
      <c r="D19" s="43"/>
      <c r="E19" s="43"/>
      <c r="F19" s="43"/>
      <c r="G19" s="43"/>
      <c r="H19" s="45"/>
      <c r="J19" s="178" t="s">
        <v>227</v>
      </c>
      <c r="K19" s="52" t="s">
        <v>667</v>
      </c>
      <c r="L19" s="52">
        <v>6.501305145442319</v>
      </c>
      <c r="M19" s="52"/>
      <c r="N19" s="52"/>
      <c r="O19" s="52"/>
      <c r="P19" s="52"/>
      <c r="Q19" s="54"/>
    </row>
    <row r="20" spans="1:18" ht="15">
      <c r="A20" s="177" t="s">
        <v>144</v>
      </c>
      <c r="B20" s="43" t="s">
        <v>653</v>
      </c>
      <c r="C20" s="43">
        <v>2.535801045924579</v>
      </c>
      <c r="D20" s="43">
        <f>AVERAGE(C20:C22)</f>
        <v>2.3691769004287551</v>
      </c>
      <c r="E20" s="43">
        <f>STDEV(C20:C22)</f>
        <v>0.42257240472965713</v>
      </c>
      <c r="F20" s="43">
        <f>D20/D14</f>
        <v>1.6373689284622892</v>
      </c>
      <c r="G20" s="43">
        <f>E20/D14</f>
        <v>0.29204527758341542</v>
      </c>
      <c r="H20" s="46">
        <f>TTEST(C20:C22,C14:C16,1,2)</f>
        <v>3.4711051288255336E-2</v>
      </c>
      <c r="I20" t="s">
        <v>663</v>
      </c>
      <c r="J20" s="178" t="s">
        <v>144</v>
      </c>
      <c r="K20" s="52" t="s">
        <v>667</v>
      </c>
      <c r="L20" s="52">
        <v>7.5829341522206377</v>
      </c>
      <c r="M20" s="52">
        <f>AVERAGE(L20:L22)</f>
        <v>5.8371964780561738</v>
      </c>
      <c r="N20" s="52">
        <f>STDEV(L20:L22)</f>
        <v>1.5228456088786027</v>
      </c>
      <c r="O20" s="52">
        <f>M20/M14</f>
        <v>4.7481280888986541</v>
      </c>
      <c r="P20" s="52">
        <f>N20/M14</f>
        <v>1.2387223965742418</v>
      </c>
      <c r="Q20" s="55">
        <f>TTEST(L20:L22,L14:L16,1,2)</f>
        <v>3.7500032780639196E-3</v>
      </c>
      <c r="R20" t="s">
        <v>669</v>
      </c>
    </row>
    <row r="21" spans="1:18" ht="15">
      <c r="A21" s="177" t="s">
        <v>145</v>
      </c>
      <c r="B21" s="43" t="s">
        <v>653</v>
      </c>
      <c r="C21" s="43">
        <v>1.8886939163059735</v>
      </c>
      <c r="D21" s="43"/>
      <c r="E21" s="43"/>
      <c r="F21" s="43"/>
      <c r="G21" s="43"/>
      <c r="H21" s="45"/>
      <c r="J21" s="178" t="s">
        <v>145</v>
      </c>
      <c r="K21" s="52" t="s">
        <v>667</v>
      </c>
      <c r="L21" s="52">
        <v>5.146971360364935</v>
      </c>
      <c r="M21" s="52"/>
      <c r="N21" s="52"/>
      <c r="O21" s="52"/>
      <c r="P21" s="52"/>
      <c r="Q21" s="54"/>
    </row>
    <row r="22" spans="1:18" ht="15">
      <c r="A22" s="177" t="s">
        <v>146</v>
      </c>
      <c r="B22" s="43" t="s">
        <v>653</v>
      </c>
      <c r="C22" s="43">
        <v>2.6830357390557125</v>
      </c>
      <c r="D22" s="43"/>
      <c r="E22" s="43"/>
      <c r="F22" s="43"/>
      <c r="G22" s="43"/>
      <c r="H22" s="43"/>
      <c r="J22" s="178" t="s">
        <v>146</v>
      </c>
      <c r="K22" s="52" t="s">
        <v>667</v>
      </c>
      <c r="L22" s="52">
        <v>4.7816839215829496</v>
      </c>
      <c r="M22" s="52"/>
      <c r="N22" s="52"/>
      <c r="O22" s="52"/>
      <c r="P22" s="52"/>
      <c r="Q22" s="52"/>
    </row>
    <row r="23" spans="1:18" ht="15">
      <c r="A23" s="177" t="s">
        <v>222</v>
      </c>
      <c r="B23" s="43" t="s">
        <v>654</v>
      </c>
      <c r="C23" s="43">
        <v>1</v>
      </c>
      <c r="D23" s="43">
        <f>AVERAGE(C23:C25)</f>
        <v>1.5331008317505379</v>
      </c>
      <c r="E23" s="43">
        <f>STDEV(C23:C25)</f>
        <v>0.99155590514614989</v>
      </c>
      <c r="F23" s="43">
        <f>D23/D23</f>
        <v>1</v>
      </c>
      <c r="G23" s="43">
        <f>E23/D23</f>
        <v>0.64676496458094235</v>
      </c>
      <c r="H23" s="45"/>
    </row>
    <row r="24" spans="1:18" ht="15">
      <c r="A24" s="177" t="s">
        <v>223</v>
      </c>
      <c r="B24" s="43" t="s">
        <v>654</v>
      </c>
      <c r="C24" s="43">
        <v>0.92213444412836687</v>
      </c>
      <c r="D24" s="43"/>
      <c r="E24" s="43"/>
      <c r="F24" s="43"/>
      <c r="G24" s="43"/>
      <c r="H24" s="43"/>
    </row>
    <row r="25" spans="1:18" ht="20">
      <c r="A25" s="177" t="s">
        <v>224</v>
      </c>
      <c r="B25" s="43" t="s">
        <v>654</v>
      </c>
      <c r="C25" s="43">
        <v>2.6771680511232465</v>
      </c>
      <c r="D25" s="43"/>
      <c r="E25" s="43"/>
      <c r="F25" s="43"/>
      <c r="G25" s="43"/>
      <c r="H25" s="43"/>
      <c r="J25" s="224" t="s">
        <v>127</v>
      </c>
      <c r="K25" s="81"/>
      <c r="L25" s="81"/>
      <c r="M25" s="81"/>
      <c r="N25" s="81"/>
      <c r="O25" s="81"/>
      <c r="P25" s="81"/>
      <c r="Q25" s="81"/>
    </row>
    <row r="26" spans="1:18" ht="15">
      <c r="A26" s="177" t="s">
        <v>225</v>
      </c>
      <c r="B26" s="43" t="s">
        <v>654</v>
      </c>
      <c r="C26" s="43">
        <v>5.13194141017122</v>
      </c>
      <c r="D26" s="43">
        <f>AVERAGE(C26:C28)</f>
        <v>4.6415529722306115</v>
      </c>
      <c r="E26" s="43">
        <f>STDEV(C26:C28)</f>
        <v>0.92474356447444672</v>
      </c>
      <c r="F26" s="43">
        <f>D26/D23</f>
        <v>3.0275588376863345</v>
      </c>
      <c r="G26" s="43">
        <f>E26/D23</f>
        <v>0.60318509084529581</v>
      </c>
      <c r="H26" s="43">
        <f>TTEST(C26:C28,C23:C25,1,2)</f>
        <v>8.2628936102808245E-3</v>
      </c>
      <c r="I26" t="s">
        <v>664</v>
      </c>
      <c r="J26" s="172" t="s">
        <v>622</v>
      </c>
      <c r="K26" s="172" t="s">
        <v>623</v>
      </c>
      <c r="L26" s="173" t="s">
        <v>512</v>
      </c>
      <c r="M26" s="173" t="s">
        <v>619</v>
      </c>
      <c r="N26" s="173" t="s">
        <v>620</v>
      </c>
      <c r="O26" s="173" t="s">
        <v>497</v>
      </c>
      <c r="P26" s="173" t="s">
        <v>498</v>
      </c>
      <c r="Q26" s="173" t="s">
        <v>311</v>
      </c>
    </row>
    <row r="27" spans="1:18" ht="15">
      <c r="A27" s="177" t="s">
        <v>226</v>
      </c>
      <c r="B27" s="43" t="s">
        <v>654</v>
      </c>
      <c r="C27" s="43">
        <v>3.5749027014915389</v>
      </c>
      <c r="D27" s="43"/>
      <c r="E27" s="43"/>
      <c r="F27" s="43"/>
      <c r="G27" s="43"/>
      <c r="H27" s="43"/>
      <c r="J27" s="179" t="s">
        <v>222</v>
      </c>
      <c r="K27" s="188" t="s">
        <v>202</v>
      </c>
      <c r="L27" s="188">
        <v>1</v>
      </c>
      <c r="M27" s="188">
        <f>AVERAGE(L27:L29)</f>
        <v>0.85003497418332674</v>
      </c>
      <c r="N27" s="188">
        <f>STDEV(L27:L29)</f>
        <v>0.4760363360494827</v>
      </c>
      <c r="O27" s="188">
        <f>M27/M27</f>
        <v>1</v>
      </c>
      <c r="P27" s="188">
        <f>N27/M27</f>
        <v>0.56001970566780013</v>
      </c>
      <c r="Q27" s="174"/>
    </row>
    <row r="28" spans="1:18" ht="15">
      <c r="A28" s="177" t="s">
        <v>227</v>
      </c>
      <c r="B28" s="43" t="s">
        <v>654</v>
      </c>
      <c r="C28" s="43">
        <v>5.2178148050290751</v>
      </c>
      <c r="D28" s="43"/>
      <c r="E28" s="43"/>
      <c r="F28" s="43"/>
      <c r="G28" s="43"/>
      <c r="H28" s="45"/>
      <c r="J28" s="179" t="s">
        <v>223</v>
      </c>
      <c r="K28" s="188" t="s">
        <v>203</v>
      </c>
      <c r="L28" s="188">
        <v>1.2330300387973721</v>
      </c>
      <c r="M28" s="188"/>
      <c r="N28" s="188"/>
      <c r="O28" s="188"/>
      <c r="P28" s="188"/>
      <c r="Q28" s="84"/>
    </row>
    <row r="29" spans="1:18" ht="15">
      <c r="A29" s="177" t="s">
        <v>144</v>
      </c>
      <c r="B29" s="43" t="s">
        <v>654</v>
      </c>
      <c r="C29" s="43">
        <v>4.3108578962905062</v>
      </c>
      <c r="D29" s="43">
        <f>AVERAGE(C29:C31)</f>
        <v>3.7441211707647604</v>
      </c>
      <c r="E29" s="43">
        <f>STDEV(C29:C31)</f>
        <v>0.74834528161269775</v>
      </c>
      <c r="F29" s="43">
        <f>D29/D23</f>
        <v>2.442188467466694</v>
      </c>
      <c r="G29" s="43">
        <f>E29/D23</f>
        <v>0.48812528577015768</v>
      </c>
      <c r="H29" s="46">
        <f>TTEST(C29:C31,C23:C25,1,2)</f>
        <v>1.8416036058788828E-2</v>
      </c>
      <c r="I29" t="s">
        <v>663</v>
      </c>
      <c r="J29" s="179" t="s">
        <v>224</v>
      </c>
      <c r="K29" s="188" t="s">
        <v>202</v>
      </c>
      <c r="L29" s="188">
        <v>0.31707488375260817</v>
      </c>
      <c r="M29" s="188"/>
      <c r="N29" s="188"/>
      <c r="O29" s="188"/>
      <c r="P29" s="188"/>
      <c r="Q29" s="84"/>
    </row>
    <row r="30" spans="1:18" ht="15">
      <c r="A30" s="177" t="s">
        <v>145</v>
      </c>
      <c r="B30" s="43" t="s">
        <v>654</v>
      </c>
      <c r="C30" s="43">
        <v>4.0256667602700738</v>
      </c>
      <c r="D30" s="43"/>
      <c r="E30" s="43"/>
      <c r="F30" s="43"/>
      <c r="G30" s="43"/>
      <c r="H30" s="45"/>
      <c r="J30" s="179" t="s">
        <v>225</v>
      </c>
      <c r="K30" s="188" t="s">
        <v>202</v>
      </c>
      <c r="L30" s="188">
        <v>2.0741918808162643</v>
      </c>
      <c r="M30" s="188">
        <f>AVERAGE(L30:L32)</f>
        <v>2.2645627311673735</v>
      </c>
      <c r="N30" s="188">
        <f>STDEV(L30:L32)</f>
        <v>0.47694561515192968</v>
      </c>
      <c r="O30" s="188">
        <f>M30/M27</f>
        <v>2.6640818318599866</v>
      </c>
      <c r="P30" s="188">
        <f>N30/M27</f>
        <v>0.56108940177450506</v>
      </c>
      <c r="Q30" s="84">
        <f>TTEST(L30:L32,L27:L29,1,2)</f>
        <v>1.1023018289424447E-2</v>
      </c>
      <c r="R30" t="s">
        <v>663</v>
      </c>
    </row>
    <row r="31" spans="1:18" ht="15">
      <c r="A31" s="177" t="s">
        <v>146</v>
      </c>
      <c r="B31" s="43" t="s">
        <v>654</v>
      </c>
      <c r="C31" s="43">
        <v>2.8958388557336994</v>
      </c>
      <c r="D31" s="43"/>
      <c r="E31" s="43"/>
      <c r="F31" s="43"/>
      <c r="G31" s="43"/>
      <c r="H31" s="43"/>
      <c r="J31" s="179" t="s">
        <v>226</v>
      </c>
      <c r="K31" s="188" t="s">
        <v>202</v>
      </c>
      <c r="L31" s="188">
        <v>1.9122033828117218</v>
      </c>
      <c r="M31" s="188"/>
      <c r="N31" s="188"/>
      <c r="O31" s="188"/>
      <c r="P31" s="188"/>
      <c r="Q31" s="84"/>
    </row>
    <row r="32" spans="1:18" ht="15">
      <c r="A32" s="177" t="s">
        <v>222</v>
      </c>
      <c r="B32" s="43" t="s">
        <v>655</v>
      </c>
      <c r="C32" s="43">
        <v>1</v>
      </c>
      <c r="D32" s="43">
        <f>AVERAGE(C32:C34)</f>
        <v>1.662607428022669</v>
      </c>
      <c r="E32" s="43">
        <f>STDEV(C32:C34)</f>
        <v>0.58204403822598894</v>
      </c>
      <c r="F32" s="43">
        <f>D32/D32</f>
        <v>1</v>
      </c>
      <c r="G32" s="43">
        <f>E32/D32</f>
        <v>0.35007905559414654</v>
      </c>
      <c r="H32" s="45"/>
      <c r="J32" s="179" t="s">
        <v>227</v>
      </c>
      <c r="K32" s="188" t="s">
        <v>202</v>
      </c>
      <c r="L32" s="188">
        <v>2.8072929298741349</v>
      </c>
      <c r="M32" s="188"/>
      <c r="N32" s="188"/>
      <c r="O32" s="188"/>
      <c r="P32" s="188"/>
      <c r="Q32" s="174"/>
    </row>
    <row r="33" spans="1:18" ht="15">
      <c r="A33" s="177" t="s">
        <v>223</v>
      </c>
      <c r="B33" s="43" t="s">
        <v>655</v>
      </c>
      <c r="C33" s="43">
        <v>1.8965006206243336</v>
      </c>
      <c r="D33" s="43"/>
      <c r="E33" s="43"/>
      <c r="F33" s="43"/>
      <c r="G33" s="43"/>
      <c r="H33" s="43"/>
      <c r="J33" s="179" t="s">
        <v>144</v>
      </c>
      <c r="K33" s="188" t="s">
        <v>202</v>
      </c>
      <c r="L33" s="188">
        <v>2.1007184213257681</v>
      </c>
      <c r="M33" s="188">
        <f>AVERAGE(L33:L35)</f>
        <v>1.5834624059362952</v>
      </c>
      <c r="N33" s="188">
        <f>STDEV(L33:L35)</f>
        <v>0.44862386335944426</v>
      </c>
      <c r="O33" s="188">
        <f>M33/M27</f>
        <v>1.862820300373653</v>
      </c>
      <c r="P33" s="188">
        <f>N33/M27</f>
        <v>0.52777106470290913</v>
      </c>
      <c r="Q33" s="175">
        <f>TTEST(L33:L35,L27:L29,1,2)</f>
        <v>6.2042566954309777E-2</v>
      </c>
    </row>
    <row r="34" spans="1:18" ht="15">
      <c r="A34" s="177" t="s">
        <v>224</v>
      </c>
      <c r="B34" s="43" t="s">
        <v>655</v>
      </c>
      <c r="C34" s="43">
        <v>2.0913216634436731</v>
      </c>
      <c r="D34" s="43"/>
      <c r="E34" s="43"/>
      <c r="F34" s="43"/>
      <c r="G34" s="43"/>
      <c r="H34" s="43"/>
      <c r="J34" s="179" t="s">
        <v>145</v>
      </c>
      <c r="K34" s="188" t="s">
        <v>202</v>
      </c>
      <c r="L34" s="188">
        <v>1.3003797119195599</v>
      </c>
      <c r="M34" s="188"/>
      <c r="N34" s="188"/>
      <c r="O34" s="188"/>
      <c r="P34" s="188"/>
      <c r="Q34" s="174"/>
    </row>
    <row r="35" spans="1:18" ht="15">
      <c r="A35" s="177" t="s">
        <v>225</v>
      </c>
      <c r="B35" s="43" t="s">
        <v>655</v>
      </c>
      <c r="C35" s="43">
        <v>5.2409893319306837</v>
      </c>
      <c r="D35" s="43">
        <f>AVERAGE(C35:C37)</f>
        <v>4.0460818190722749</v>
      </c>
      <c r="E35" s="43">
        <f>STDEV(C35:C37)</f>
        <v>1.1199233473790111</v>
      </c>
      <c r="F35" s="43">
        <f>D35/D32</f>
        <v>2.4335761713059711</v>
      </c>
      <c r="G35" s="43">
        <f>E35/D32</f>
        <v>0.67359457711008219</v>
      </c>
      <c r="H35" s="43">
        <f>TTEST(C35:C37,C32:C34,1,2)</f>
        <v>1.538203166585431E-2</v>
      </c>
      <c r="I35" t="s">
        <v>663</v>
      </c>
      <c r="J35" s="179" t="s">
        <v>146</v>
      </c>
      <c r="K35" s="188" t="s">
        <v>202</v>
      </c>
      <c r="L35" s="188">
        <v>1.3492890845635577</v>
      </c>
      <c r="M35" s="188"/>
      <c r="N35" s="188"/>
      <c r="O35" s="188"/>
      <c r="P35" s="188"/>
      <c r="Q35" s="84"/>
    </row>
    <row r="36" spans="1:18" ht="15">
      <c r="A36" s="177" t="s">
        <v>226</v>
      </c>
      <c r="B36" s="43" t="s">
        <v>655</v>
      </c>
      <c r="C36" s="43">
        <v>3.8768515215877075</v>
      </c>
      <c r="D36" s="43"/>
      <c r="E36" s="43"/>
      <c r="F36" s="43"/>
      <c r="G36" s="43"/>
      <c r="H36" s="43"/>
      <c r="J36" s="179" t="s">
        <v>222</v>
      </c>
      <c r="K36" s="188" t="s">
        <v>59</v>
      </c>
      <c r="L36" s="188">
        <v>1</v>
      </c>
      <c r="M36" s="188">
        <f>AVERAGE(L36:L38)</f>
        <v>0.86847970156464827</v>
      </c>
      <c r="N36" s="188">
        <f>STDEV(L36:L38)</f>
        <v>0.13124798720323202</v>
      </c>
      <c r="O36" s="188">
        <f>M36/M36</f>
        <v>1</v>
      </c>
      <c r="P36" s="188">
        <f>N36/M36</f>
        <v>0.15112383970146495</v>
      </c>
      <c r="Q36" s="174"/>
    </row>
    <row r="37" spans="1:18" ht="15">
      <c r="A37" s="177" t="s">
        <v>227</v>
      </c>
      <c r="B37" s="43" t="s">
        <v>655</v>
      </c>
      <c r="C37" s="43">
        <v>3.020404603698434</v>
      </c>
      <c r="D37" s="43"/>
      <c r="E37" s="43"/>
      <c r="F37" s="43"/>
      <c r="G37" s="43"/>
      <c r="H37" s="45"/>
      <c r="J37" s="179" t="s">
        <v>223</v>
      </c>
      <c r="K37" s="188" t="s">
        <v>59</v>
      </c>
      <c r="L37" s="188">
        <v>0.86793337350097988</v>
      </c>
      <c r="M37" s="188"/>
      <c r="N37" s="188"/>
      <c r="O37" s="188"/>
      <c r="P37" s="188"/>
      <c r="Q37" s="84"/>
    </row>
    <row r="38" spans="1:18" ht="15">
      <c r="A38" s="177" t="s">
        <v>144</v>
      </c>
      <c r="B38" s="43" t="s">
        <v>655</v>
      </c>
      <c r="C38" s="43">
        <v>2.6977470188037831</v>
      </c>
      <c r="D38" s="43">
        <f>AVERAGE(C38:C40)</f>
        <v>2.313221218180066</v>
      </c>
      <c r="E38" s="43">
        <f>STDEV(C38:C40)</f>
        <v>0.33608780864756882</v>
      </c>
      <c r="F38" s="43">
        <f>D38/D32</f>
        <v>1.391321354152236</v>
      </c>
      <c r="G38" s="43">
        <f>E38/D32</f>
        <v>0.20214501811006366</v>
      </c>
      <c r="H38" s="46">
        <f>TTEST(C38:C40,C32:C34,1,2)</f>
        <v>8.4458068464324312E-2</v>
      </c>
      <c r="J38" s="179" t="s">
        <v>224</v>
      </c>
      <c r="K38" s="188" t="s">
        <v>59</v>
      </c>
      <c r="L38" s="188">
        <v>0.7375057311929647</v>
      </c>
      <c r="M38" s="188"/>
      <c r="N38" s="188"/>
      <c r="O38" s="188"/>
      <c r="P38" s="188"/>
      <c r="Q38" s="84"/>
    </row>
    <row r="39" spans="1:18" ht="15">
      <c r="A39" s="177" t="s">
        <v>145</v>
      </c>
      <c r="B39" s="43" t="s">
        <v>655</v>
      </c>
      <c r="C39" s="43">
        <v>2.1663449526029179</v>
      </c>
      <c r="D39" s="43"/>
      <c r="E39" s="43"/>
      <c r="F39" s="43"/>
      <c r="G39" s="43"/>
      <c r="H39" s="45"/>
      <c r="J39" s="179" t="s">
        <v>225</v>
      </c>
      <c r="K39" s="188" t="s">
        <v>59</v>
      </c>
      <c r="L39" s="188">
        <v>5.9035258061999762</v>
      </c>
      <c r="M39" s="188">
        <f>AVERAGE(L39:L41)</f>
        <v>6.6739564290200306</v>
      </c>
      <c r="N39" s="188">
        <f>STDEV(L39:L41)</f>
        <v>0.99869811338132675</v>
      </c>
      <c r="O39" s="188">
        <f>M39/M36</f>
        <v>7.6846429651680603</v>
      </c>
      <c r="P39" s="188">
        <f>N39/M36</f>
        <v>1.1499383481065564</v>
      </c>
      <c r="Q39" s="84">
        <f>TTEST(L39:L41,L36:L38,1,2)</f>
        <v>2.8289696482855476E-4</v>
      </c>
      <c r="R39" t="s">
        <v>60</v>
      </c>
    </row>
    <row r="40" spans="1:18" ht="15">
      <c r="A40" s="177" t="s">
        <v>146</v>
      </c>
      <c r="B40" s="43" t="s">
        <v>655</v>
      </c>
      <c r="C40" s="43">
        <v>2.0755716831334974</v>
      </c>
      <c r="D40" s="43"/>
      <c r="E40" s="43"/>
      <c r="F40" s="43"/>
      <c r="G40" s="43"/>
      <c r="H40" s="43"/>
      <c r="J40" s="179" t="s">
        <v>226</v>
      </c>
      <c r="K40" s="188" t="s">
        <v>59</v>
      </c>
      <c r="L40" s="188">
        <v>6.3160530330641009</v>
      </c>
      <c r="M40" s="188"/>
      <c r="N40" s="188"/>
      <c r="O40" s="188"/>
      <c r="P40" s="188"/>
      <c r="Q40" s="84"/>
    </row>
    <row r="41" spans="1:18" ht="15">
      <c r="A41" s="177" t="s">
        <v>222</v>
      </c>
      <c r="B41" s="43" t="s">
        <v>656</v>
      </c>
      <c r="C41" s="43">
        <v>1</v>
      </c>
      <c r="D41" s="43">
        <f>AVERAGE(C41:C43)</f>
        <v>1.2185383004699728</v>
      </c>
      <c r="E41" s="43">
        <f>STDEV(C41:C43)</f>
        <v>0.20701040704185331</v>
      </c>
      <c r="F41" s="43">
        <f>D41/D41</f>
        <v>1</v>
      </c>
      <c r="G41" s="43">
        <f>E41/D41</f>
        <v>0.16988420221343256</v>
      </c>
      <c r="H41" s="45"/>
      <c r="J41" s="179" t="s">
        <v>227</v>
      </c>
      <c r="K41" s="188" t="s">
        <v>59</v>
      </c>
      <c r="L41" s="188">
        <v>7.8022904477960147</v>
      </c>
      <c r="M41" s="188"/>
      <c r="N41" s="188"/>
      <c r="O41" s="188"/>
      <c r="P41" s="188"/>
      <c r="Q41" s="174"/>
    </row>
    <row r="42" spans="1:18" ht="15">
      <c r="A42" s="177" t="s">
        <v>223</v>
      </c>
      <c r="B42" s="43" t="s">
        <v>657</v>
      </c>
      <c r="C42" s="43">
        <v>1.411676795786498</v>
      </c>
      <c r="D42" s="43"/>
      <c r="E42" s="43"/>
      <c r="F42" s="43"/>
      <c r="G42" s="43"/>
      <c r="H42" s="43"/>
      <c r="J42" s="179" t="s">
        <v>144</v>
      </c>
      <c r="K42" s="188" t="s">
        <v>59</v>
      </c>
      <c r="L42" s="188">
        <v>6.0515844635293172</v>
      </c>
      <c r="M42" s="188">
        <f>AVERAGE(L42:L44)</f>
        <v>5.8148171487585749</v>
      </c>
      <c r="N42" s="188">
        <f>STDEV(L42:L44)</f>
        <v>0.4589729979476147</v>
      </c>
      <c r="O42" s="188">
        <f>M42/M36</f>
        <v>6.6953978754859005</v>
      </c>
      <c r="P42" s="188">
        <f>N42/M36</f>
        <v>0.52847867039463503</v>
      </c>
      <c r="Q42" s="175">
        <f>TTEST(L42:L44,L36:L38,1,2)</f>
        <v>2.8328837681731639E-5</v>
      </c>
      <c r="R42" t="s">
        <v>60</v>
      </c>
    </row>
    <row r="43" spans="1:18" ht="15">
      <c r="A43" s="177" t="s">
        <v>224</v>
      </c>
      <c r="B43" s="43" t="s">
        <v>657</v>
      </c>
      <c r="C43" s="43">
        <v>1.2439381056234207</v>
      </c>
      <c r="D43" s="43"/>
      <c r="E43" s="43"/>
      <c r="F43" s="43"/>
      <c r="G43" s="43"/>
      <c r="H43" s="43"/>
      <c r="J43" s="179" t="s">
        <v>145</v>
      </c>
      <c r="K43" s="188" t="s">
        <v>59</v>
      </c>
      <c r="L43" s="188">
        <v>5.2858094031401697</v>
      </c>
      <c r="M43" s="188"/>
      <c r="N43" s="188"/>
      <c r="O43" s="188"/>
      <c r="P43" s="188"/>
      <c r="Q43" s="174"/>
    </row>
    <row r="44" spans="1:18" ht="15">
      <c r="A44" s="177" t="s">
        <v>225</v>
      </c>
      <c r="B44" s="43" t="s">
        <v>658</v>
      </c>
      <c r="C44" s="43">
        <v>1.1098039125979309</v>
      </c>
      <c r="D44" s="43">
        <f>AVERAGE(C44:C46)</f>
        <v>0.83354291285015103</v>
      </c>
      <c r="E44" s="43">
        <f>STDEV(C44:C46)</f>
        <v>0.24374883393428401</v>
      </c>
      <c r="F44" s="43">
        <f>D44/D41</f>
        <v>0.68405146767127911</v>
      </c>
      <c r="G44" s="43">
        <f>E44/D41</f>
        <v>0.20003378953314277</v>
      </c>
      <c r="H44" s="43">
        <f>TTEST(C44:C46,C41:C43,1,2)</f>
        <v>5.2700249542263676E-2</v>
      </c>
      <c r="J44" s="179" t="s">
        <v>146</v>
      </c>
      <c r="K44" s="188" t="s">
        <v>59</v>
      </c>
      <c r="L44" s="188">
        <v>6.107057579606237</v>
      </c>
      <c r="M44" s="188"/>
      <c r="N44" s="188"/>
      <c r="O44" s="188"/>
      <c r="P44" s="188"/>
      <c r="Q44" s="84"/>
    </row>
    <row r="45" spans="1:18" ht="15">
      <c r="A45" s="177" t="s">
        <v>226</v>
      </c>
      <c r="B45" s="43" t="s">
        <v>658</v>
      </c>
      <c r="C45" s="43">
        <v>0.74203203393236761</v>
      </c>
      <c r="D45" s="43"/>
      <c r="E45" s="43"/>
      <c r="F45" s="43"/>
      <c r="G45" s="43"/>
      <c r="H45" s="43"/>
    </row>
    <row r="46" spans="1:18" ht="15">
      <c r="A46" s="177" t="s">
        <v>227</v>
      </c>
      <c r="B46" s="43" t="s">
        <v>656</v>
      </c>
      <c r="C46" s="43">
        <v>0.64879279202015472</v>
      </c>
      <c r="D46" s="43"/>
      <c r="E46" s="43"/>
      <c r="F46" s="43"/>
      <c r="G46" s="43"/>
      <c r="H46" s="45"/>
    </row>
    <row r="47" spans="1:18" ht="15">
      <c r="A47" s="177" t="s">
        <v>144</v>
      </c>
      <c r="B47" s="43" t="s">
        <v>656</v>
      </c>
      <c r="C47" s="43">
        <v>1.5595816201466943</v>
      </c>
      <c r="D47" s="43">
        <f>AVERAGE(C47:C49)</f>
        <v>1.5209154300568357</v>
      </c>
      <c r="E47" s="43">
        <f>STDEV(C47:C49)</f>
        <v>0.1605884615507755</v>
      </c>
      <c r="F47" s="43">
        <f>D47/D41</f>
        <v>1.2481474152024934</v>
      </c>
      <c r="G47" s="43">
        <f>E47/D41</f>
        <v>0.13178778335390756</v>
      </c>
      <c r="H47" s="46">
        <f>TTEST(C47:C49,C41:C43,1,2)</f>
        <v>5.8124005716322175E-2</v>
      </c>
    </row>
    <row r="48" spans="1:18" ht="15">
      <c r="A48" s="177" t="s">
        <v>145</v>
      </c>
      <c r="B48" s="43" t="s">
        <v>659</v>
      </c>
      <c r="C48" s="43">
        <v>1.3445239118337908</v>
      </c>
      <c r="D48" s="43"/>
      <c r="E48" s="43"/>
      <c r="F48" s="43"/>
      <c r="G48" s="43"/>
      <c r="H48" s="45"/>
    </row>
    <row r="49" spans="1:8" ht="15">
      <c r="A49" s="177" t="s">
        <v>146</v>
      </c>
      <c r="B49" s="43" t="s">
        <v>659</v>
      </c>
      <c r="C49" s="43">
        <v>1.6586407581900224</v>
      </c>
      <c r="D49" s="43"/>
      <c r="E49" s="43"/>
      <c r="F49" s="43"/>
      <c r="G49" s="43"/>
      <c r="H49" s="43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/>
  </sheetViews>
  <sheetFormatPr baseColWidth="10" defaultRowHeight="13" x14ac:dyDescent="0"/>
  <cols>
    <col min="1" max="1" width="23.28515625" customWidth="1"/>
    <col min="5" max="5" width="16.140625" customWidth="1"/>
    <col min="6" max="6" width="20.42578125" customWidth="1"/>
    <col min="7" max="7" width="18.7109375" customWidth="1"/>
  </cols>
  <sheetData>
    <row r="1" spans="1:7">
      <c r="A1" s="34" t="s">
        <v>539</v>
      </c>
    </row>
    <row r="3" spans="1:7">
      <c r="A3" s="2" t="s">
        <v>185</v>
      </c>
    </row>
    <row r="4" spans="1:7" ht="15">
      <c r="A4" s="33" t="s">
        <v>69</v>
      </c>
      <c r="B4" s="5" t="s">
        <v>32</v>
      </c>
      <c r="C4" s="5" t="s">
        <v>33</v>
      </c>
      <c r="D4" s="5" t="s">
        <v>542</v>
      </c>
      <c r="E4" s="5" t="s">
        <v>34</v>
      </c>
      <c r="F4" s="5" t="s">
        <v>35</v>
      </c>
      <c r="G4" s="5" t="s">
        <v>108</v>
      </c>
    </row>
    <row r="5" spans="1:7">
      <c r="A5" s="3">
        <v>3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</row>
    <row r="6" spans="1:7">
      <c r="A6" s="3">
        <v>3.5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</row>
    <row r="7" spans="1:7">
      <c r="A7" s="3">
        <v>4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</row>
    <row r="8" spans="1:7">
      <c r="A8" s="3">
        <v>4.5</v>
      </c>
      <c r="B8" s="32">
        <v>5.7142799999999996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</row>
    <row r="9" spans="1:7">
      <c r="A9" s="3">
        <v>5</v>
      </c>
      <c r="B9" s="32">
        <v>60.952379999999998</v>
      </c>
      <c r="C9" s="32">
        <v>0</v>
      </c>
      <c r="D9" s="32">
        <v>0</v>
      </c>
      <c r="E9" s="32">
        <v>0</v>
      </c>
      <c r="F9" s="32">
        <v>65</v>
      </c>
      <c r="G9" s="32">
        <v>7.5144508670520214</v>
      </c>
    </row>
    <row r="10" spans="1:7">
      <c r="A10" s="3">
        <v>5.5</v>
      </c>
      <c r="B10" s="32">
        <v>90.236680000000007</v>
      </c>
      <c r="C10" s="32">
        <v>0</v>
      </c>
      <c r="D10" s="32">
        <v>0</v>
      </c>
      <c r="E10" s="32">
        <v>0</v>
      </c>
      <c r="F10" s="32">
        <v>90.454545454545496</v>
      </c>
      <c r="G10" s="32">
        <v>89.017341040462426</v>
      </c>
    </row>
    <row r="11" spans="1:7">
      <c r="A11" s="3">
        <v>6</v>
      </c>
      <c r="B11" s="32">
        <v>97.041420000000002</v>
      </c>
      <c r="C11" s="32">
        <v>0</v>
      </c>
      <c r="D11" s="32">
        <v>3.5087719298</v>
      </c>
      <c r="E11" s="32">
        <v>0</v>
      </c>
      <c r="F11" s="32">
        <v>95.454545454545467</v>
      </c>
      <c r="G11" s="32">
        <v>95.953757225433506</v>
      </c>
    </row>
    <row r="12" spans="1:7">
      <c r="A12" s="3">
        <v>6.5</v>
      </c>
      <c r="B12" s="32">
        <v>98.520709999999994</v>
      </c>
      <c r="C12" s="32">
        <v>0</v>
      </c>
      <c r="D12" s="32">
        <v>25.438596489999998</v>
      </c>
      <c r="E12" s="32">
        <v>8.1578947368421098</v>
      </c>
      <c r="F12" s="32">
        <v>97.727272727272734</v>
      </c>
      <c r="G12" s="32">
        <v>98.265895953757209</v>
      </c>
    </row>
    <row r="13" spans="1:7">
      <c r="A13" s="3">
        <v>7</v>
      </c>
      <c r="B13" s="32">
        <v>99.704139999999995</v>
      </c>
      <c r="C13" s="32">
        <v>2.27372</v>
      </c>
      <c r="D13" s="32">
        <v>59.649122800000001</v>
      </c>
      <c r="E13" s="32">
        <v>22.894736842105264</v>
      </c>
      <c r="F13" s="32">
        <v>97.727272727272734</v>
      </c>
      <c r="G13" s="32">
        <v>99.421965317919074</v>
      </c>
    </row>
    <row r="14" spans="1:7">
      <c r="A14" s="3">
        <v>7.5</v>
      </c>
      <c r="B14" s="32">
        <v>100</v>
      </c>
      <c r="C14" s="32">
        <v>5.2355999999999998</v>
      </c>
      <c r="D14" s="32">
        <v>85.087719297999996</v>
      </c>
      <c r="E14" s="32">
        <v>51.315789473684205</v>
      </c>
      <c r="F14" s="32">
        <v>98.181818181818187</v>
      </c>
      <c r="G14" s="32">
        <v>99.421965317919074</v>
      </c>
    </row>
    <row r="15" spans="1:7">
      <c r="A15" s="3">
        <v>8</v>
      </c>
      <c r="B15" s="32">
        <v>100</v>
      </c>
      <c r="C15" s="32">
        <v>33.674912999999997</v>
      </c>
      <c r="D15" s="32">
        <v>92.982456139999996</v>
      </c>
      <c r="E15" s="32">
        <v>67.894736842105246</v>
      </c>
      <c r="F15" s="32">
        <v>99.090909090909079</v>
      </c>
      <c r="G15" s="32">
        <v>100</v>
      </c>
    </row>
    <row r="16" spans="1:7">
      <c r="A16" s="3">
        <v>8.5</v>
      </c>
      <c r="B16" s="32">
        <v>100</v>
      </c>
      <c r="C16" s="32">
        <v>73.376620000000003</v>
      </c>
      <c r="D16" s="32">
        <v>95.614035099999995</v>
      </c>
      <c r="E16" s="32">
        <v>81.052631578947356</v>
      </c>
      <c r="F16" s="32">
        <v>99.090909090909079</v>
      </c>
      <c r="G16" s="32">
        <v>100</v>
      </c>
    </row>
    <row r="17" spans="1:7">
      <c r="A17" s="3">
        <v>9</v>
      </c>
      <c r="B17" s="32">
        <v>100</v>
      </c>
      <c r="C17" s="32">
        <v>91.558440000000004</v>
      </c>
      <c r="D17" s="32">
        <v>98.245614035100004</v>
      </c>
      <c r="E17" s="32">
        <v>87.894736842105246</v>
      </c>
      <c r="F17" s="32">
        <v>99.090909090909079</v>
      </c>
      <c r="G17" s="32">
        <v>100</v>
      </c>
    </row>
    <row r="18" spans="1:7">
      <c r="A18" s="3">
        <v>9.5</v>
      </c>
      <c r="B18" s="32">
        <v>100</v>
      </c>
      <c r="C18" s="32">
        <v>100</v>
      </c>
      <c r="D18" s="32">
        <v>100</v>
      </c>
      <c r="E18" s="32">
        <v>92.368421052631561</v>
      </c>
      <c r="F18" s="32">
        <v>100</v>
      </c>
      <c r="G18" s="32">
        <v>100</v>
      </c>
    </row>
    <row r="19" spans="1:7">
      <c r="A19" s="3">
        <v>10</v>
      </c>
      <c r="B19" s="32">
        <v>100</v>
      </c>
      <c r="C19" s="32">
        <v>100</v>
      </c>
      <c r="D19" s="32">
        <v>100</v>
      </c>
      <c r="E19" s="32">
        <v>94.473684210526301</v>
      </c>
      <c r="F19" s="32">
        <v>100</v>
      </c>
      <c r="G19" s="32">
        <v>100</v>
      </c>
    </row>
    <row r="20" spans="1:7">
      <c r="A20" s="3">
        <v>10.5</v>
      </c>
      <c r="B20" s="32">
        <v>100</v>
      </c>
      <c r="C20" s="32">
        <v>100</v>
      </c>
      <c r="D20" s="32">
        <v>100</v>
      </c>
      <c r="E20" s="32">
        <v>97.368421052631561</v>
      </c>
      <c r="F20" s="32">
        <v>100</v>
      </c>
      <c r="G20" s="32">
        <v>100</v>
      </c>
    </row>
    <row r="21" spans="1:7">
      <c r="A21" s="3">
        <v>11</v>
      </c>
      <c r="B21" s="32">
        <v>100</v>
      </c>
      <c r="C21" s="32">
        <v>100</v>
      </c>
      <c r="D21" s="32">
        <v>100</v>
      </c>
      <c r="E21" s="32">
        <v>98.157894736842081</v>
      </c>
      <c r="F21" s="32">
        <v>100</v>
      </c>
      <c r="G21" s="32">
        <v>100</v>
      </c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/>
  </sheetViews>
  <sheetFormatPr baseColWidth="10" defaultRowHeight="13" x14ac:dyDescent="0"/>
  <cols>
    <col min="2" max="2" width="11.85546875" customWidth="1"/>
    <col min="6" max="6" width="20.85546875" customWidth="1"/>
    <col min="7" max="7" width="15.7109375" customWidth="1"/>
    <col min="8" max="8" width="20.42578125" customWidth="1"/>
    <col min="9" max="9" width="20.28515625" customWidth="1"/>
    <col min="10" max="10" width="14.28515625" customWidth="1"/>
    <col min="11" max="11" width="11.7109375" bestFit="1" customWidth="1"/>
  </cols>
  <sheetData>
    <row r="1" spans="1:11">
      <c r="A1" s="65" t="s">
        <v>268</v>
      </c>
    </row>
    <row r="2" spans="1:11">
      <c r="A2" s="65"/>
      <c r="K2" s="12"/>
    </row>
    <row r="3" spans="1:11">
      <c r="A3" s="59" t="s">
        <v>622</v>
      </c>
      <c r="B3" s="59" t="s">
        <v>623</v>
      </c>
      <c r="C3" s="59" t="s">
        <v>512</v>
      </c>
      <c r="D3" s="59" t="s">
        <v>619</v>
      </c>
      <c r="E3" s="59" t="s">
        <v>620</v>
      </c>
      <c r="F3" s="64" t="s">
        <v>322</v>
      </c>
      <c r="G3" s="64" t="s">
        <v>507</v>
      </c>
      <c r="H3" s="70" t="s">
        <v>508</v>
      </c>
    </row>
    <row r="4" spans="1:11">
      <c r="A4" s="3" t="s">
        <v>313</v>
      </c>
      <c r="B4" s="3" t="s">
        <v>97</v>
      </c>
      <c r="C4" s="3">
        <v>1</v>
      </c>
      <c r="D4" s="3">
        <f>AVERAGE(C4:C5)</f>
        <v>0.83152824069414732</v>
      </c>
      <c r="E4" s="3">
        <f>STDEV(C4:C5)</f>
        <v>0.23825504688719326</v>
      </c>
      <c r="F4" s="71">
        <f>D4/D10</f>
        <v>2.7341261852686811</v>
      </c>
      <c r="G4" s="71">
        <f>E4/D10</f>
        <v>0.78340016680960511</v>
      </c>
      <c r="H4" s="71">
        <f>TTEST(C4:C5,C10:C11,1,2)</f>
        <v>4.7557851521806971E-2</v>
      </c>
      <c r="I4" t="s">
        <v>220</v>
      </c>
    </row>
    <row r="5" spans="1:11">
      <c r="A5" s="3" t="s">
        <v>314</v>
      </c>
      <c r="B5" s="3" t="s">
        <v>97</v>
      </c>
      <c r="C5" s="3">
        <v>0.66305648138829476</v>
      </c>
      <c r="D5" s="3"/>
      <c r="E5" s="3"/>
      <c r="F5" s="71"/>
      <c r="G5" s="71"/>
      <c r="H5" s="71"/>
    </row>
    <row r="6" spans="1:11">
      <c r="A6" s="3" t="s">
        <v>315</v>
      </c>
      <c r="B6" s="3" t="s">
        <v>97</v>
      </c>
      <c r="C6" s="3">
        <v>0.55825515839649376</v>
      </c>
      <c r="D6" s="3">
        <f>AVERAGE(C6:C7)</f>
        <v>0.67819213754864438</v>
      </c>
      <c r="E6" s="3">
        <f>STDEV(C6:C7)</f>
        <v>0.16961650254702976</v>
      </c>
      <c r="F6" s="71">
        <f>D6/D10</f>
        <v>2.2299457687296069</v>
      </c>
      <c r="G6" s="71">
        <f>E6/D10</f>
        <v>0.55771157054196019</v>
      </c>
      <c r="H6" s="71">
        <f>TTEST(C6:C7,C10:C11,1,2)</f>
        <v>5.0948775779802113E-2</v>
      </c>
    </row>
    <row r="7" spans="1:11">
      <c r="A7" s="3" t="s">
        <v>316</v>
      </c>
      <c r="B7" s="3" t="s">
        <v>97</v>
      </c>
      <c r="C7" s="3">
        <v>0.79812911670079489</v>
      </c>
      <c r="D7" s="3"/>
      <c r="E7" s="3"/>
      <c r="F7" s="71"/>
      <c r="G7" s="71"/>
      <c r="H7" s="71"/>
    </row>
    <row r="8" spans="1:11">
      <c r="A8" s="3" t="s">
        <v>317</v>
      </c>
      <c r="B8" s="3" t="s">
        <v>97</v>
      </c>
      <c r="C8" s="3">
        <v>0.64143755211678</v>
      </c>
      <c r="D8" s="3">
        <f>AVERAGE(C8:C9)</f>
        <v>0.60509731040771242</v>
      </c>
      <c r="E8" s="3">
        <f>STDEV(C8:C9)</f>
        <v>5.1392862684879789E-2</v>
      </c>
      <c r="F8" s="71">
        <f>D8/D10</f>
        <v>1.9896045859372127</v>
      </c>
      <c r="G8" s="71">
        <f>E8/D10</f>
        <v>0.16898352301943234</v>
      </c>
      <c r="H8" s="71">
        <f>TTEST(C8:C9,C10:C11,1,2)</f>
        <v>1.9309663756297564E-2</v>
      </c>
      <c r="I8" t="s">
        <v>320</v>
      </c>
    </row>
    <row r="9" spans="1:11">
      <c r="A9" s="3" t="s">
        <v>318</v>
      </c>
      <c r="B9" s="3" t="s">
        <v>97</v>
      </c>
      <c r="C9" s="3">
        <v>0.56875706869864484</v>
      </c>
      <c r="D9" s="3"/>
      <c r="E9" s="3"/>
      <c r="F9" s="71"/>
      <c r="G9" s="71"/>
      <c r="H9" s="71"/>
    </row>
    <row r="10" spans="1:11">
      <c r="A10" s="3" t="s">
        <v>319</v>
      </c>
      <c r="B10" s="3" t="s">
        <v>97</v>
      </c>
      <c r="C10" s="3">
        <v>0.35302933020077926</v>
      </c>
      <c r="D10" s="3">
        <f>AVERAGE(C10:C11)</f>
        <v>0.3041294308852221</v>
      </c>
      <c r="E10" s="3">
        <f>STDEV(C10:C11)</f>
        <v>6.9154900810739661E-2</v>
      </c>
      <c r="F10" s="71">
        <f>D10/D10</f>
        <v>1</v>
      </c>
      <c r="G10" s="71">
        <f>E10/D10</f>
        <v>0.22738641442708185</v>
      </c>
      <c r="H10" s="71"/>
    </row>
    <row r="11" spans="1:11">
      <c r="A11" s="3" t="s">
        <v>321</v>
      </c>
      <c r="B11" s="3" t="s">
        <v>97</v>
      </c>
      <c r="C11" s="3">
        <v>0.25522953156966494</v>
      </c>
      <c r="D11" s="3"/>
      <c r="E11" s="3"/>
      <c r="F11" s="71"/>
      <c r="G11" s="71"/>
      <c r="H11" s="71"/>
    </row>
    <row r="12" spans="1:11">
      <c r="A12" s="3" t="s">
        <v>313</v>
      </c>
      <c r="B12" s="3" t="s">
        <v>98</v>
      </c>
      <c r="C12" s="3">
        <v>1</v>
      </c>
      <c r="D12" s="3">
        <f>AVERAGE(C12:C13)</f>
        <v>1.1616641365540221</v>
      </c>
      <c r="E12" s="3">
        <f>STDEV(C12:C13)</f>
        <v>0.22862761446403465</v>
      </c>
      <c r="F12" s="71">
        <f>D12/D18</f>
        <v>2.6861883064103744</v>
      </c>
      <c r="G12" s="71">
        <f>E12/D18</f>
        <v>0.52866986693552742</v>
      </c>
      <c r="H12" s="71">
        <f>TTEST(C18:C19,C12:C13,1,2)</f>
        <v>2.2900132290886794E-2</v>
      </c>
      <c r="I12" t="s">
        <v>147</v>
      </c>
    </row>
    <row r="13" spans="1:11">
      <c r="A13" s="3" t="s">
        <v>314</v>
      </c>
      <c r="B13" s="3" t="s">
        <v>98</v>
      </c>
      <c r="C13" s="3">
        <v>1.3233282731080442</v>
      </c>
      <c r="D13" s="3"/>
      <c r="E13" s="3"/>
      <c r="F13" s="71"/>
      <c r="G13" s="71"/>
      <c r="H13" s="71"/>
    </row>
    <row r="14" spans="1:11">
      <c r="A14" s="3" t="s">
        <v>315</v>
      </c>
      <c r="B14" s="3" t="s">
        <v>98</v>
      </c>
      <c r="C14" s="3">
        <v>0.85638584509386873</v>
      </c>
      <c r="D14" s="3">
        <f>AVERAGE(C14:C15)</f>
        <v>0.8717548872595261</v>
      </c>
      <c r="E14" s="3">
        <f>STDEV(C14:C15)</f>
        <v>2.1735107871356626E-2</v>
      </c>
      <c r="F14" s="71">
        <f>D14/D18</f>
        <v>2.0158130999542436</v>
      </c>
      <c r="G14" s="71">
        <f>E14/D18</f>
        <v>5.0259443125961673E-2</v>
      </c>
      <c r="H14" s="71">
        <f>TTEST(C14:C15,C18:C19,1,2)</f>
        <v>6.1108867871128864E-4</v>
      </c>
      <c r="I14" t="s">
        <v>57</v>
      </c>
    </row>
    <row r="15" spans="1:11">
      <c r="A15" s="3" t="s">
        <v>316</v>
      </c>
      <c r="B15" s="3" t="s">
        <v>98</v>
      </c>
      <c r="C15" s="3">
        <v>0.88712392942518348</v>
      </c>
      <c r="D15" s="3"/>
      <c r="E15" s="3"/>
      <c r="F15" s="71"/>
      <c r="G15" s="71"/>
      <c r="H15" s="71"/>
    </row>
    <row r="16" spans="1:11">
      <c r="A16" s="3" t="s">
        <v>317</v>
      </c>
      <c r="B16" s="3" t="s">
        <v>98</v>
      </c>
      <c r="C16" s="3">
        <v>0.72992601399498647</v>
      </c>
      <c r="D16" s="3">
        <f>AVERAGE(C16:C17)</f>
        <v>0.79045792955610139</v>
      </c>
      <c r="E16" s="3">
        <f>STDEV(C16:C17)</f>
        <v>8.5605055942951799E-2</v>
      </c>
      <c r="F16" s="71">
        <f>D16/D18</f>
        <v>1.827825083230683</v>
      </c>
      <c r="G16" s="71">
        <f>E16/D18</f>
        <v>0.19794990049851588</v>
      </c>
      <c r="H16" s="71">
        <f>TTEST(C16:C17,C18:C19,1,2)</f>
        <v>1.3709754313730555E-2</v>
      </c>
      <c r="I16" t="s">
        <v>126</v>
      </c>
    </row>
    <row r="17" spans="1:8">
      <c r="A17" s="3" t="s">
        <v>318</v>
      </c>
      <c r="B17" s="3" t="s">
        <v>98</v>
      </c>
      <c r="C17" s="3">
        <v>0.85098984511721643</v>
      </c>
      <c r="D17" s="3"/>
      <c r="E17" s="3"/>
      <c r="F17" s="71"/>
      <c r="G17" s="71"/>
      <c r="H17" s="71"/>
    </row>
    <row r="18" spans="1:8">
      <c r="A18" s="3" t="s">
        <v>319</v>
      </c>
      <c r="B18" s="3" t="s">
        <v>98</v>
      </c>
      <c r="C18" s="3">
        <v>0.43274692071125576</v>
      </c>
      <c r="D18" s="3">
        <f>AVERAGE(C18:C19)</f>
        <v>0.43245819132702024</v>
      </c>
      <c r="E18" s="3">
        <f>STDEV(C18:C19)</f>
        <v>4.083250110415047E-4</v>
      </c>
      <c r="F18" s="71">
        <f>D18/D18</f>
        <v>1</v>
      </c>
      <c r="G18" s="71">
        <f>E18/D18</f>
        <v>9.4419534473040817E-4</v>
      </c>
      <c r="H18" s="71"/>
    </row>
    <row r="19" spans="1:8">
      <c r="A19" s="3" t="s">
        <v>321</v>
      </c>
      <c r="B19" s="3" t="s">
        <v>98</v>
      </c>
      <c r="C19" s="3">
        <v>0.43216946194278472</v>
      </c>
      <c r="D19" s="3"/>
      <c r="E19" s="3"/>
      <c r="F19" s="71"/>
      <c r="G19" s="71"/>
      <c r="H19" s="71"/>
    </row>
    <row r="21" spans="1:8">
      <c r="A21" s="72" t="s">
        <v>557</v>
      </c>
    </row>
    <row r="22" spans="1:8">
      <c r="A22" s="72" t="s">
        <v>160</v>
      </c>
    </row>
    <row r="23" spans="1:8">
      <c r="A23" s="72" t="s">
        <v>161</v>
      </c>
    </row>
    <row r="24" spans="1:8">
      <c r="A24" s="72" t="s">
        <v>699</v>
      </c>
    </row>
  </sheetData>
  <sheetProtection sheet="1" objects="1" scenarios="1"/>
  <sortState ref="A20:XFD27">
    <sortCondition ref="A20:A27"/>
  </sortState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baseColWidth="10" defaultRowHeight="13" x14ac:dyDescent="0"/>
  <cols>
    <col min="6" max="6" width="20.5703125" customWidth="1"/>
    <col min="7" max="7" width="17.7109375" customWidth="1"/>
    <col min="9" max="9" width="20.28515625" customWidth="1"/>
    <col min="10" max="10" width="14.7109375" customWidth="1"/>
  </cols>
  <sheetData>
    <row r="1" spans="1:10">
      <c r="A1" s="62" t="s">
        <v>454</v>
      </c>
      <c r="I1" s="11"/>
      <c r="J1" s="11"/>
    </row>
    <row r="3" spans="1:10">
      <c r="A3" s="66" t="s">
        <v>622</v>
      </c>
      <c r="B3" s="66" t="s">
        <v>623</v>
      </c>
      <c r="C3" s="66" t="s">
        <v>624</v>
      </c>
      <c r="D3" s="66" t="s">
        <v>114</v>
      </c>
      <c r="E3" s="66" t="s">
        <v>190</v>
      </c>
      <c r="F3" s="67" t="s">
        <v>387</v>
      </c>
      <c r="G3" s="67" t="s">
        <v>388</v>
      </c>
      <c r="H3" s="66" t="s">
        <v>311</v>
      </c>
    </row>
    <row r="4" spans="1:10">
      <c r="A4" s="52" t="s">
        <v>515</v>
      </c>
      <c r="B4" s="52" t="s">
        <v>352</v>
      </c>
      <c r="C4" s="52">
        <v>1</v>
      </c>
      <c r="D4" s="52">
        <f>AVERAGE(C4:C6)</f>
        <v>4.5494660933548134</v>
      </c>
      <c r="E4" s="52">
        <f>STDEV(C4:C6)</f>
        <v>3.0984577471277803</v>
      </c>
      <c r="F4" s="69">
        <f>D4/D4</f>
        <v>1</v>
      </c>
      <c r="G4" s="69">
        <f>E4/D4</f>
        <v>0.68105964162554122</v>
      </c>
      <c r="H4" s="69"/>
    </row>
    <row r="5" spans="1:10">
      <c r="A5" s="52" t="s">
        <v>601</v>
      </c>
      <c r="B5" s="52" t="s">
        <v>352</v>
      </c>
      <c r="C5" s="52">
        <v>6.7133112701818156</v>
      </c>
      <c r="D5" s="52"/>
      <c r="E5" s="52"/>
      <c r="F5" s="69"/>
      <c r="G5" s="69"/>
      <c r="H5" s="69"/>
    </row>
    <row r="6" spans="1:10">
      <c r="A6" s="52" t="s">
        <v>602</v>
      </c>
      <c r="B6" s="52" t="s">
        <v>352</v>
      </c>
      <c r="C6" s="52">
        <v>5.9350870098826238</v>
      </c>
      <c r="D6" s="52"/>
      <c r="E6" s="52"/>
      <c r="F6" s="69"/>
      <c r="G6" s="69"/>
      <c r="H6" s="69"/>
    </row>
    <row r="7" spans="1:10">
      <c r="A7" s="52" t="s">
        <v>603</v>
      </c>
      <c r="B7" s="52" t="s">
        <v>352</v>
      </c>
      <c r="C7" s="52">
        <v>11.262520244509806</v>
      </c>
      <c r="D7" s="52">
        <f>AVERAGE(C7:C9)</f>
        <v>10.410352799868019</v>
      </c>
      <c r="E7" s="52">
        <f>STDEV(C7:C9)</f>
        <v>0.95854834742105666</v>
      </c>
      <c r="F7" s="69">
        <f>D7/D4</f>
        <v>2.2882581354049258</v>
      </c>
      <c r="G7" s="69">
        <f>E7/D4</f>
        <v>0.21069468982770576</v>
      </c>
      <c r="H7" s="69">
        <f>TTEST(C7:C9,C4:C6,2,2)</f>
        <v>3.5188407489187071E-2</v>
      </c>
      <c r="I7" t="s">
        <v>62</v>
      </c>
    </row>
    <row r="8" spans="1:10">
      <c r="A8" s="52" t="s">
        <v>604</v>
      </c>
      <c r="B8" s="52" t="s">
        <v>352</v>
      </c>
      <c r="C8" s="52">
        <v>10.595965831717974</v>
      </c>
      <c r="D8" s="52"/>
      <c r="E8" s="52"/>
      <c r="F8" s="69"/>
      <c r="G8" s="69"/>
      <c r="H8" s="69"/>
    </row>
    <row r="9" spans="1:10">
      <c r="A9" s="52" t="s">
        <v>605</v>
      </c>
      <c r="B9" s="52" t="s">
        <v>352</v>
      </c>
      <c r="C9" s="52">
        <v>9.372572323376275</v>
      </c>
      <c r="D9" s="52"/>
      <c r="E9" s="52"/>
      <c r="F9" s="69"/>
      <c r="G9" s="69"/>
      <c r="H9" s="69"/>
    </row>
    <row r="10" spans="1:10">
      <c r="A10" s="52" t="s">
        <v>606</v>
      </c>
      <c r="B10" s="52" t="s">
        <v>352</v>
      </c>
      <c r="C10" s="52">
        <v>10.135817931431912</v>
      </c>
      <c r="D10" s="52">
        <f>AVERAGE(C10:C12)</f>
        <v>13.189617673826399</v>
      </c>
      <c r="E10" s="52">
        <f>STDEV(C10:C12)</f>
        <v>4.0212850759541254</v>
      </c>
      <c r="F10" s="69">
        <f>D10/D4</f>
        <v>2.8991572644297405</v>
      </c>
      <c r="G10" s="69">
        <f>E10/D4</f>
        <v>0.88390263680123327</v>
      </c>
      <c r="H10" s="69">
        <f>TTEST(C10:C12,C4:C6,2,2)</f>
        <v>4.2056501137709396E-2</v>
      </c>
      <c r="I10" t="s">
        <v>389</v>
      </c>
    </row>
    <row r="11" spans="1:10">
      <c r="A11" s="52" t="s">
        <v>607</v>
      </c>
      <c r="B11" s="52" t="s">
        <v>352</v>
      </c>
      <c r="C11" s="52">
        <v>17.745785445375954</v>
      </c>
      <c r="D11" s="52"/>
      <c r="E11" s="52"/>
      <c r="F11" s="69"/>
      <c r="G11" s="69"/>
      <c r="H11" s="69"/>
    </row>
    <row r="12" spans="1:10">
      <c r="A12" s="52" t="s">
        <v>608</v>
      </c>
      <c r="B12" s="52" t="s">
        <v>352</v>
      </c>
      <c r="C12" s="52">
        <v>11.687249644671333</v>
      </c>
      <c r="D12" s="52"/>
      <c r="E12" s="52"/>
      <c r="F12" s="69"/>
      <c r="G12" s="69"/>
      <c r="H12" s="69"/>
    </row>
    <row r="13" spans="1:10">
      <c r="A13" s="52" t="s">
        <v>609</v>
      </c>
      <c r="B13" s="52" t="s">
        <v>352</v>
      </c>
      <c r="C13" s="52">
        <v>15.446859388526521</v>
      </c>
      <c r="D13" s="52">
        <f>AVERAGE(C13:C15)</f>
        <v>17.770766001694625</v>
      </c>
      <c r="E13" s="52">
        <f>STDEV(C13:C15)</f>
        <v>2.2314121568955447</v>
      </c>
      <c r="F13" s="69">
        <f>D13/D4</f>
        <v>3.9061212100583691</v>
      </c>
      <c r="G13" s="69">
        <f>E13/D4</f>
        <v>0.49047780796846935</v>
      </c>
      <c r="H13" s="69">
        <f>TTEST(C13:C15,C4:C6,2,2)</f>
        <v>3.8887633493575086E-3</v>
      </c>
      <c r="I13" t="s">
        <v>312</v>
      </c>
    </row>
    <row r="14" spans="1:10">
      <c r="A14" s="52" t="s">
        <v>610</v>
      </c>
      <c r="B14" s="52" t="s">
        <v>352</v>
      </c>
      <c r="C14" s="52">
        <v>19.896458771980551</v>
      </c>
      <c r="D14" s="52"/>
      <c r="E14" s="52"/>
      <c r="F14" s="69"/>
      <c r="G14" s="69"/>
      <c r="H14" s="69"/>
    </row>
    <row r="15" spans="1:10">
      <c r="A15" s="52" t="s">
        <v>611</v>
      </c>
      <c r="B15" s="52" t="s">
        <v>352</v>
      </c>
      <c r="C15" s="52">
        <v>17.968979844576804</v>
      </c>
      <c r="D15" s="52"/>
      <c r="E15" s="52"/>
      <c r="F15" s="69"/>
      <c r="G15" s="69"/>
      <c r="H15" s="69"/>
    </row>
    <row r="16" spans="1:10">
      <c r="A16" s="52" t="s">
        <v>37</v>
      </c>
      <c r="B16" s="52" t="s">
        <v>352</v>
      </c>
      <c r="C16" s="52">
        <v>13.179140003732799</v>
      </c>
      <c r="D16" s="52">
        <f>AVERAGE(C16:C18)</f>
        <v>14.179540084169025</v>
      </c>
      <c r="E16" s="52">
        <f>STDEV(C16:C18)</f>
        <v>0.92921520152609616</v>
      </c>
      <c r="F16" s="69">
        <f>D16/D4</f>
        <v>3.1167481619173727</v>
      </c>
      <c r="G16" s="69">
        <f>E16/D4</f>
        <v>0.20424708800079996</v>
      </c>
      <c r="H16" s="69">
        <f>TTEST(C16:C18,C4:C6,2,2)</f>
        <v>6.7148450146155246E-3</v>
      </c>
      <c r="I16" t="s">
        <v>52</v>
      </c>
    </row>
    <row r="17" spans="1:9">
      <c r="A17" s="52" t="s">
        <v>38</v>
      </c>
      <c r="B17" s="52" t="s">
        <v>352</v>
      </c>
      <c r="C17" s="52">
        <v>15.015657748284097</v>
      </c>
      <c r="D17" s="52"/>
      <c r="E17" s="52"/>
      <c r="F17" s="69"/>
      <c r="G17" s="69"/>
      <c r="H17" s="69"/>
    </row>
    <row r="18" spans="1:9">
      <c r="A18" s="52" t="s">
        <v>39</v>
      </c>
      <c r="B18" s="52" t="s">
        <v>352</v>
      </c>
      <c r="C18" s="52">
        <v>14.343822500490175</v>
      </c>
      <c r="D18" s="52"/>
      <c r="E18" s="52"/>
      <c r="F18" s="69"/>
      <c r="G18" s="69"/>
      <c r="H18" s="69"/>
    </row>
    <row r="19" spans="1:9">
      <c r="A19" s="52" t="s">
        <v>40</v>
      </c>
      <c r="B19" s="52" t="s">
        <v>352</v>
      </c>
      <c r="C19" s="52">
        <v>14.228139556495782</v>
      </c>
      <c r="D19" s="52">
        <f>AVERAGE(C19:C21)</f>
        <v>15.177417377805641</v>
      </c>
      <c r="E19" s="52">
        <f>STDEV(C19:C21)</f>
        <v>1.3771744739521734</v>
      </c>
      <c r="F19" s="69">
        <f>D19/D4</f>
        <v>3.3360875905800387</v>
      </c>
      <c r="G19" s="69">
        <f>E19/D4</f>
        <v>0.30271122933826144</v>
      </c>
      <c r="H19" s="69">
        <f>TTEST(C19:C21,C4:C6,2,2)</f>
        <v>5.5837062215051128E-3</v>
      </c>
      <c r="I19" t="s">
        <v>52</v>
      </c>
    </row>
    <row r="20" spans="1:9">
      <c r="A20" s="52" t="s">
        <v>41</v>
      </c>
      <c r="B20" s="52" t="s">
        <v>352</v>
      </c>
      <c r="C20" s="52">
        <v>16.756937841018289</v>
      </c>
      <c r="D20" s="52"/>
      <c r="E20" s="52"/>
      <c r="F20" s="69"/>
      <c r="G20" s="69"/>
      <c r="H20" s="69"/>
    </row>
    <row r="21" spans="1:9">
      <c r="A21" s="52" t="s">
        <v>42</v>
      </c>
      <c r="B21" s="52" t="s">
        <v>352</v>
      </c>
      <c r="C21" s="52">
        <v>14.547174735902857</v>
      </c>
      <c r="D21" s="52"/>
      <c r="E21" s="52"/>
      <c r="F21" s="69"/>
      <c r="G21" s="69"/>
      <c r="H21" s="69"/>
    </row>
    <row r="22" spans="1:9">
      <c r="A22" s="52" t="s">
        <v>184</v>
      </c>
      <c r="B22" s="52" t="s">
        <v>352</v>
      </c>
      <c r="C22" s="52">
        <v>38.050351484663253</v>
      </c>
      <c r="D22" s="52">
        <f>AVERAGE(C22:C24)</f>
        <v>32.460218379234995</v>
      </c>
      <c r="E22" s="52">
        <f>STDEV(C22:C24)</f>
        <v>6.1458368363426379</v>
      </c>
      <c r="F22" s="69">
        <f>D22/D4</f>
        <v>7.1349511597961079</v>
      </c>
      <c r="G22" s="69">
        <f>E22/D4</f>
        <v>1.3508918871424422</v>
      </c>
      <c r="H22" s="69">
        <f>TTEST(C22:C24,C4:C6,2,2)</f>
        <v>2.164410297618026E-3</v>
      </c>
      <c r="I22" t="s">
        <v>52</v>
      </c>
    </row>
    <row r="23" spans="1:9">
      <c r="A23" s="52" t="s">
        <v>504</v>
      </c>
      <c r="B23" s="52" t="s">
        <v>352</v>
      </c>
      <c r="C23" s="52">
        <v>25.879109127786155</v>
      </c>
      <c r="D23" s="52"/>
      <c r="E23" s="52"/>
      <c r="F23" s="69"/>
      <c r="G23" s="69"/>
      <c r="H23" s="69"/>
    </row>
    <row r="24" spans="1:9">
      <c r="A24" s="52" t="s">
        <v>505</v>
      </c>
      <c r="B24" s="52" t="s">
        <v>352</v>
      </c>
      <c r="C24" s="52">
        <v>33.451194525255573</v>
      </c>
      <c r="D24" s="52"/>
      <c r="E24" s="52"/>
      <c r="F24" s="69"/>
      <c r="G24" s="69"/>
      <c r="H24" s="69"/>
    </row>
    <row r="25" spans="1:9">
      <c r="A25" s="52" t="s">
        <v>506</v>
      </c>
      <c r="B25" s="52" t="s">
        <v>352</v>
      </c>
      <c r="C25" s="52">
        <v>23.493064003353119</v>
      </c>
      <c r="D25" s="52">
        <f>AVERAGE(C25:C27)</f>
        <v>22.982410474863354</v>
      </c>
      <c r="E25" s="52">
        <f>STDEV(C25:C27)</f>
        <v>1.9839865147120901</v>
      </c>
      <c r="F25" s="69">
        <f>D25/D4</f>
        <v>5.0516719991457144</v>
      </c>
      <c r="G25" s="69">
        <f>F25/D4</f>
        <v>1.1103878774971967</v>
      </c>
      <c r="H25" s="69">
        <f>TTEST(C25:C27,C4:C6,2,2)</f>
        <v>9.7061737207675906E-4</v>
      </c>
      <c r="I25" t="s">
        <v>52</v>
      </c>
    </row>
    <row r="26" spans="1:9">
      <c r="A26" s="52" t="s">
        <v>516</v>
      </c>
      <c r="B26" s="52" t="s">
        <v>352</v>
      </c>
      <c r="C26" s="52">
        <v>24.661153828514959</v>
      </c>
      <c r="D26" s="52"/>
      <c r="E26" s="52"/>
      <c r="F26" s="69"/>
      <c r="G26" s="69"/>
      <c r="H26" s="69"/>
    </row>
    <row r="27" spans="1:9">
      <c r="A27" s="52" t="s">
        <v>517</v>
      </c>
      <c r="B27" s="52" t="s">
        <v>352</v>
      </c>
      <c r="C27" s="52">
        <v>20.79301359272198</v>
      </c>
      <c r="D27" s="52"/>
      <c r="E27" s="52"/>
      <c r="F27" s="69"/>
      <c r="G27" s="69"/>
      <c r="H27" s="69"/>
    </row>
    <row r="28" spans="1:9">
      <c r="A28" s="63"/>
      <c r="B28" s="63"/>
      <c r="C28" s="63"/>
      <c r="D28" s="63"/>
      <c r="E28" s="63"/>
      <c r="F28" s="63"/>
      <c r="G28" s="63"/>
      <c r="H28" s="63"/>
      <c r="I28" s="63"/>
    </row>
    <row r="52" spans="10:12">
      <c r="J52" s="63"/>
      <c r="K52" s="63"/>
      <c r="L52" s="63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workbookViewId="0"/>
  </sheetViews>
  <sheetFormatPr baseColWidth="10" defaultRowHeight="13" x14ac:dyDescent="0"/>
  <cols>
    <col min="1" max="1" width="12.28515625" customWidth="1"/>
    <col min="2" max="2" width="11.28515625" customWidth="1"/>
    <col min="9" max="9" width="20.28515625" customWidth="1"/>
    <col min="10" max="10" width="14.7109375" customWidth="1"/>
    <col min="21" max="21" width="20.28515625" customWidth="1"/>
    <col min="22" max="22" width="14.7109375" customWidth="1"/>
  </cols>
  <sheetData>
    <row r="1" spans="1:22">
      <c r="A1" s="62" t="s">
        <v>700</v>
      </c>
      <c r="E1" s="11"/>
      <c r="F1" s="11"/>
      <c r="G1" s="11"/>
      <c r="H1" s="11"/>
      <c r="I1" s="11"/>
      <c r="J1" s="11"/>
      <c r="U1" s="11"/>
      <c r="V1" s="11"/>
    </row>
    <row r="3" spans="1:22">
      <c r="A3" s="66" t="s">
        <v>622</v>
      </c>
      <c r="B3" s="66" t="s">
        <v>623</v>
      </c>
      <c r="C3" s="66" t="s">
        <v>624</v>
      </c>
      <c r="D3" s="66" t="s">
        <v>114</v>
      </c>
      <c r="E3" s="66" t="s">
        <v>190</v>
      </c>
      <c r="F3" s="67" t="s">
        <v>387</v>
      </c>
      <c r="G3" s="67" t="s">
        <v>388</v>
      </c>
      <c r="H3" s="66" t="s">
        <v>311</v>
      </c>
    </row>
    <row r="4" spans="1:22">
      <c r="A4" s="52" t="s">
        <v>515</v>
      </c>
      <c r="B4" s="52" t="s">
        <v>109</v>
      </c>
      <c r="C4" s="52">
        <v>1</v>
      </c>
      <c r="D4" s="52">
        <f>AVERAGE(C4:C6)</f>
        <v>0.89403922778840761</v>
      </c>
      <c r="E4" s="52">
        <f>STDEV(C4:C6)</f>
        <v>0.10291267042492765</v>
      </c>
      <c r="F4" s="69">
        <f>D4/D4</f>
        <v>1</v>
      </c>
      <c r="G4" s="69">
        <f>E4/D4</f>
        <v>0.11510979297799225</v>
      </c>
      <c r="H4" s="69"/>
    </row>
    <row r="5" spans="1:22">
      <c r="A5" s="52" t="s">
        <v>601</v>
      </c>
      <c r="B5" s="52" t="s">
        <v>109</v>
      </c>
      <c r="C5" s="52">
        <v>0.88764482453402371</v>
      </c>
      <c r="D5" s="52"/>
      <c r="E5" s="52"/>
      <c r="F5" s="69"/>
      <c r="G5" s="69"/>
      <c r="H5" s="69"/>
    </row>
    <row r="6" spans="1:22">
      <c r="A6" s="52" t="s">
        <v>602</v>
      </c>
      <c r="B6" s="52" t="s">
        <v>109</v>
      </c>
      <c r="C6" s="52">
        <v>0.79447285883119945</v>
      </c>
      <c r="D6" s="52"/>
      <c r="E6" s="52"/>
      <c r="F6" s="69"/>
      <c r="G6" s="69"/>
      <c r="H6" s="69"/>
    </row>
    <row r="7" spans="1:22">
      <c r="A7" s="52" t="s">
        <v>603</v>
      </c>
      <c r="B7" s="52" t="s">
        <v>109</v>
      </c>
      <c r="C7" s="52">
        <v>1.2722679735235995</v>
      </c>
      <c r="D7" s="52">
        <f>AVERAGE(C7:C9)</f>
        <v>1.2753501534552139</v>
      </c>
      <c r="E7" s="52">
        <f>STDEV(C7:C9)</f>
        <v>2.7487159238984909E-2</v>
      </c>
      <c r="F7" s="69">
        <f>D7/D4</f>
        <v>1.4265035736855287</v>
      </c>
      <c r="G7" s="69">
        <f>E7/D4</f>
        <v>3.0744914076063671E-2</v>
      </c>
      <c r="H7" s="69">
        <f>TTEST(C7:C9,C4:C6,2,2)</f>
        <v>3.4413086755380961E-3</v>
      </c>
      <c r="I7" t="s">
        <v>660</v>
      </c>
    </row>
    <row r="8" spans="1:22">
      <c r="A8" s="52" t="s">
        <v>604</v>
      </c>
      <c r="B8" s="52" t="s">
        <v>109</v>
      </c>
      <c r="C8" s="52">
        <v>1.3042484919701931</v>
      </c>
      <c r="D8" s="52"/>
      <c r="E8" s="52"/>
      <c r="F8" s="69"/>
      <c r="G8" s="69"/>
      <c r="H8" s="69"/>
    </row>
    <row r="9" spans="1:22">
      <c r="A9" s="52" t="s">
        <v>605</v>
      </c>
      <c r="B9" s="52" t="s">
        <v>109</v>
      </c>
      <c r="C9" s="52">
        <v>1.2495339948718489</v>
      </c>
      <c r="D9" s="52"/>
      <c r="E9" s="52"/>
      <c r="F9" s="69"/>
      <c r="G9" s="69"/>
      <c r="H9" s="69"/>
    </row>
    <row r="10" spans="1:22">
      <c r="A10" s="52" t="s">
        <v>606</v>
      </c>
      <c r="B10" s="52" t="s">
        <v>109</v>
      </c>
      <c r="C10" s="52">
        <v>0.99085498479890011</v>
      </c>
      <c r="D10" s="52">
        <f>AVERAGE(C10:C12)</f>
        <v>1.064294103844502</v>
      </c>
      <c r="E10" s="52">
        <f>STDEV(C10:C12)</f>
        <v>6.7264769120031903E-2</v>
      </c>
      <c r="F10" s="69">
        <f>D10/D4</f>
        <v>1.1904333397956768</v>
      </c>
      <c r="G10" s="69">
        <f>E10/D4</f>
        <v>7.5236932596822764E-2</v>
      </c>
      <c r="H10" s="69">
        <f>TTEST(C10:C12,C4:C6,2,2)</f>
        <v>7.4473730428830695E-2</v>
      </c>
    </row>
    <row r="11" spans="1:22">
      <c r="A11" s="52" t="s">
        <v>607</v>
      </c>
      <c r="B11" s="52" t="s">
        <v>109</v>
      </c>
      <c r="C11" s="52">
        <v>1.1229127731694304</v>
      </c>
      <c r="D11" s="52"/>
      <c r="E11" s="52"/>
      <c r="F11" s="69"/>
      <c r="G11" s="69"/>
      <c r="H11" s="69"/>
    </row>
    <row r="12" spans="1:22">
      <c r="A12" s="52" t="s">
        <v>608</v>
      </c>
      <c r="B12" s="52" t="s">
        <v>109</v>
      </c>
      <c r="C12" s="52">
        <v>1.0791145535651754</v>
      </c>
      <c r="D12" s="52"/>
      <c r="E12" s="52"/>
      <c r="F12" s="69"/>
      <c r="G12" s="69"/>
      <c r="H12" s="69"/>
    </row>
    <row r="13" spans="1:22">
      <c r="A13" s="52" t="s">
        <v>609</v>
      </c>
      <c r="B13" s="52" t="s">
        <v>109</v>
      </c>
      <c r="C13" s="52">
        <v>1.0568740565687511</v>
      </c>
      <c r="D13" s="52">
        <f>AVERAGE(C13:C15)</f>
        <v>1.1063469671730433</v>
      </c>
      <c r="E13" s="52">
        <f>STDEV(C13:C15)</f>
        <v>0.16577035930561571</v>
      </c>
      <c r="F13" s="69">
        <f>D13/D4</f>
        <v>1.2374702728758593</v>
      </c>
      <c r="G13" s="69">
        <f>E13/D4</f>
        <v>0.1854173219173875</v>
      </c>
      <c r="H13" s="69">
        <f>TTEST(C13:C15,C4:C6,2,2)</f>
        <v>0.13256736205817596</v>
      </c>
    </row>
    <row r="14" spans="1:22">
      <c r="A14" s="52" t="s">
        <v>610</v>
      </c>
      <c r="B14" s="52" t="s">
        <v>109</v>
      </c>
      <c r="C14" s="52">
        <v>0.97094555886521028</v>
      </c>
      <c r="D14" s="52"/>
      <c r="E14" s="52"/>
      <c r="F14" s="69"/>
      <c r="G14" s="69"/>
      <c r="H14" s="69"/>
    </row>
    <row r="15" spans="1:22">
      <c r="A15" s="52" t="s">
        <v>611</v>
      </c>
      <c r="B15" s="52" t="s">
        <v>109</v>
      </c>
      <c r="C15" s="52">
        <v>1.2912212860851682</v>
      </c>
      <c r="D15" s="52"/>
      <c r="E15" s="52"/>
      <c r="F15" s="69"/>
      <c r="G15" s="69"/>
      <c r="H15" s="69"/>
    </row>
    <row r="16" spans="1:22">
      <c r="A16" s="52" t="s">
        <v>37</v>
      </c>
      <c r="B16" s="52" t="s">
        <v>109</v>
      </c>
      <c r="C16" s="52">
        <v>0.69523314619034615</v>
      </c>
      <c r="D16" s="52">
        <f>AVERAGE(C16:C18)</f>
        <v>0.67469805526483551</v>
      </c>
      <c r="E16" s="52">
        <f>STDEV(C16:C18)</f>
        <v>3.3346934635701625E-2</v>
      </c>
      <c r="F16" s="69">
        <f>D16/D4</f>
        <v>0.75466269744543735</v>
      </c>
      <c r="G16" s="69">
        <f>E16/D4</f>
        <v>3.729918509078424E-2</v>
      </c>
      <c r="H16" s="69">
        <f>TTEST(C16:C18,C4:C6,2,2)</f>
        <v>2.4631483387929646E-2</v>
      </c>
      <c r="I16" t="s">
        <v>663</v>
      </c>
    </row>
    <row r="17" spans="1:9">
      <c r="A17" s="52" t="s">
        <v>38</v>
      </c>
      <c r="B17" s="52" t="s">
        <v>109</v>
      </c>
      <c r="C17" s="52">
        <v>0.69263956118826653</v>
      </c>
      <c r="D17" s="52"/>
      <c r="E17" s="52"/>
      <c r="F17" s="69"/>
      <c r="G17" s="69"/>
      <c r="H17" s="69"/>
    </row>
    <row r="18" spans="1:9">
      <c r="A18" s="52" t="s">
        <v>39</v>
      </c>
      <c r="B18" s="52" t="s">
        <v>109</v>
      </c>
      <c r="C18" s="52">
        <v>0.6362214584158935</v>
      </c>
      <c r="D18" s="52"/>
      <c r="E18" s="52"/>
      <c r="F18" s="69"/>
      <c r="G18" s="69"/>
      <c r="H18" s="69"/>
    </row>
    <row r="19" spans="1:9">
      <c r="A19" s="52" t="s">
        <v>40</v>
      </c>
      <c r="B19" s="52" t="s">
        <v>109</v>
      </c>
      <c r="C19" s="52">
        <v>0.51505725437635685</v>
      </c>
      <c r="D19" s="52">
        <f>AVERAGE(C19:C21)</f>
        <v>0.57958801478393684</v>
      </c>
      <c r="E19" s="52">
        <f>STDEV(C19:C21)</f>
        <v>5.5960782222272236E-2</v>
      </c>
      <c r="F19" s="69">
        <f>D19/D4</f>
        <v>0.64828029550523036</v>
      </c>
      <c r="G19" s="69">
        <f>E19/D4</f>
        <v>6.259320674407419E-2</v>
      </c>
      <c r="H19" s="69">
        <f>TTEST(C19:C21,C4:C6,2,2)</f>
        <v>9.6659163340953608E-3</v>
      </c>
      <c r="I19" t="s">
        <v>219</v>
      </c>
    </row>
    <row r="20" spans="1:9">
      <c r="A20" s="52" t="s">
        <v>41</v>
      </c>
      <c r="B20" s="52" t="s">
        <v>109</v>
      </c>
      <c r="C20" s="52">
        <v>0.61475940046659527</v>
      </c>
      <c r="D20" s="52"/>
      <c r="E20" s="52"/>
      <c r="F20" s="69"/>
      <c r="G20" s="69"/>
      <c r="H20" s="69"/>
    </row>
    <row r="21" spans="1:9">
      <c r="A21" s="52" t="s">
        <v>42</v>
      </c>
      <c r="B21" s="52" t="s">
        <v>109</v>
      </c>
      <c r="C21" s="52">
        <v>0.60894738950885829</v>
      </c>
      <c r="D21" s="52"/>
      <c r="E21" s="52"/>
      <c r="F21" s="69"/>
      <c r="G21" s="69"/>
      <c r="H21" s="69"/>
    </row>
    <row r="22" spans="1:9">
      <c r="A22" s="52" t="s">
        <v>184</v>
      </c>
      <c r="B22" s="52" t="s">
        <v>109</v>
      </c>
      <c r="C22" s="52">
        <v>0.60754415621162572</v>
      </c>
      <c r="D22" s="52">
        <f>AVERAGE(C22,C24)</f>
        <v>0.53415152084745476</v>
      </c>
      <c r="E22" s="52">
        <f>STDEV(C22,C24)</f>
        <v>0.10379286031031326</v>
      </c>
      <c r="F22" s="69">
        <f>D22/D4</f>
        <v>0.59745870678268775</v>
      </c>
      <c r="G22" s="69">
        <f>E22/D4</f>
        <v>0.1160943022232554</v>
      </c>
      <c r="H22" s="69">
        <f>TTEST(CHOOSE({1;2},C22,C24),C4:C6,2,2)</f>
        <v>3.1576034684974226E-2</v>
      </c>
      <c r="I22" t="s">
        <v>532</v>
      </c>
    </row>
    <row r="23" spans="1:9">
      <c r="A23" s="52" t="s">
        <v>504</v>
      </c>
      <c r="B23" s="52" t="s">
        <v>109</v>
      </c>
      <c r="C23" s="52">
        <v>1.2916293448740828</v>
      </c>
      <c r="D23" s="52"/>
      <c r="E23" s="52"/>
      <c r="F23" s="69"/>
      <c r="G23" s="69"/>
      <c r="H23" s="69"/>
    </row>
    <row r="24" spans="1:9">
      <c r="A24" s="52" t="s">
        <v>505</v>
      </c>
      <c r="B24" s="52" t="s">
        <v>109</v>
      </c>
      <c r="C24" s="52">
        <v>0.4607588854832837</v>
      </c>
      <c r="D24" s="52"/>
      <c r="E24" s="52"/>
      <c r="F24" s="69"/>
      <c r="G24" s="69"/>
      <c r="H24" s="69"/>
    </row>
    <row r="25" spans="1:9">
      <c r="A25" s="52" t="s">
        <v>506</v>
      </c>
      <c r="B25" s="52" t="s">
        <v>109</v>
      </c>
      <c r="C25" s="52">
        <v>0.46194460982359387</v>
      </c>
      <c r="D25" s="52">
        <f>AVERAGE(C25:C27)</f>
        <v>0.43933344875082164</v>
      </c>
      <c r="E25" s="52">
        <f>STDEV(C25:C27)</f>
        <v>8.3048721400814957E-2</v>
      </c>
      <c r="F25" s="69">
        <f>D25/D4</f>
        <v>0.4914028770724127</v>
      </c>
      <c r="G25" s="69">
        <f>F25/D4</f>
        <v>0.5496435299466671</v>
      </c>
      <c r="H25" s="69">
        <f>TTEST(C25:C27,C4:C6,2,2)</f>
        <v>3.9898134963830423E-3</v>
      </c>
      <c r="I25" t="s">
        <v>52</v>
      </c>
    </row>
    <row r="26" spans="1:9">
      <c r="A26" s="52" t="s">
        <v>516</v>
      </c>
      <c r="B26" s="52" t="s">
        <v>109</v>
      </c>
      <c r="C26" s="52">
        <v>0.50873500341644884</v>
      </c>
      <c r="D26" s="52"/>
      <c r="E26" s="52"/>
      <c r="F26" s="69"/>
      <c r="G26" s="69"/>
      <c r="H26" s="69"/>
    </row>
    <row r="27" spans="1:9">
      <c r="A27" s="52" t="s">
        <v>517</v>
      </c>
      <c r="B27" s="52" t="s">
        <v>109</v>
      </c>
      <c r="C27" s="52">
        <v>0.34732073301242228</v>
      </c>
      <c r="D27" s="52"/>
      <c r="E27" s="52"/>
      <c r="F27" s="69"/>
      <c r="G27" s="69"/>
      <c r="H27" s="69"/>
    </row>
    <row r="46" spans="15:15">
      <c r="O46" s="63"/>
    </row>
    <row r="52" spans="13:24"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/>
  </sheetViews>
  <sheetFormatPr baseColWidth="10" defaultRowHeight="13" x14ac:dyDescent="0"/>
  <cols>
    <col min="1" max="4" width="10.7109375" style="105"/>
    <col min="5" max="5" width="13" style="105" customWidth="1"/>
    <col min="6" max="6" width="12.28515625" style="105" customWidth="1"/>
    <col min="7" max="16" width="10.7109375" style="105"/>
    <col min="25" max="16384" width="10.7109375" style="105"/>
  </cols>
  <sheetData>
    <row r="1" spans="1:15">
      <c r="A1" s="214" t="s">
        <v>339</v>
      </c>
      <c r="B1" s="199"/>
      <c r="C1" s="199"/>
      <c r="D1" s="200"/>
      <c r="E1" s="201"/>
      <c r="F1" s="201"/>
      <c r="G1" s="201"/>
      <c r="H1" s="201"/>
      <c r="I1" s="199"/>
      <c r="J1" s="202"/>
    </row>
    <row r="2" spans="1:15">
      <c r="A2" s="199"/>
      <c r="B2" s="199"/>
      <c r="C2" s="199"/>
      <c r="D2" s="200"/>
      <c r="E2" s="201"/>
      <c r="F2" s="201"/>
      <c r="G2" s="201"/>
      <c r="H2" s="201"/>
      <c r="I2" s="199"/>
      <c r="J2" s="202"/>
    </row>
    <row r="3" spans="1:15" ht="14">
      <c r="H3" s="201"/>
      <c r="I3" s="201"/>
      <c r="J3" s="202"/>
      <c r="K3" s="205"/>
      <c r="L3" s="204"/>
    </row>
    <row r="4" spans="1:15">
      <c r="A4" s="217" t="s">
        <v>23</v>
      </c>
      <c r="B4" s="209"/>
      <c r="C4" s="217" t="s">
        <v>139</v>
      </c>
      <c r="D4" s="217" t="s">
        <v>140</v>
      </c>
      <c r="E4" s="218" t="s">
        <v>141</v>
      </c>
      <c r="F4" s="218" t="s">
        <v>142</v>
      </c>
      <c r="G4" s="218" t="s">
        <v>143</v>
      </c>
      <c r="H4" s="201"/>
      <c r="I4" s="211" t="s">
        <v>350</v>
      </c>
      <c r="J4" s="209"/>
      <c r="K4" s="209"/>
      <c r="L4" s="209"/>
      <c r="M4" s="209"/>
      <c r="N4" s="209"/>
      <c r="O4" s="209"/>
    </row>
    <row r="5" spans="1:15">
      <c r="A5" s="217" t="s">
        <v>129</v>
      </c>
      <c r="B5" s="209">
        <v>0.60804557099478918</v>
      </c>
      <c r="C5" s="209">
        <f>AVERAGE(B5:B9)</f>
        <v>0.77155328450249783</v>
      </c>
      <c r="D5" s="209">
        <f>STDEV(B5:B9)</f>
        <v>0.19244919713526787</v>
      </c>
      <c r="E5" s="209">
        <f>C5/C5</f>
        <v>1</v>
      </c>
      <c r="F5" s="209">
        <f>D5/C5</f>
        <v>0.24943085720820987</v>
      </c>
      <c r="G5" s="209"/>
      <c r="H5" s="201"/>
      <c r="I5" s="267" t="s">
        <v>593</v>
      </c>
      <c r="J5" s="209">
        <v>5.2717538335796439</v>
      </c>
      <c r="K5" s="209">
        <f>AVERAGE(J5:J7)</f>
        <v>2.3820976558615907</v>
      </c>
      <c r="L5" s="209">
        <f>STDEV(J5:J7)</f>
        <v>2.5033017649280969</v>
      </c>
      <c r="M5" s="209">
        <f>K5/K5</f>
        <v>1</v>
      </c>
      <c r="N5" s="209">
        <f>L5/K5</f>
        <v>1.0508812511394152</v>
      </c>
      <c r="O5" s="209"/>
    </row>
    <row r="6" spans="1:15">
      <c r="A6" s="217"/>
      <c r="B6" s="209">
        <v>0.64668615054532175</v>
      </c>
      <c r="C6" s="209"/>
      <c r="D6" s="209"/>
      <c r="E6" s="209"/>
      <c r="F6" s="209"/>
      <c r="G6" s="209"/>
      <c r="H6" s="201"/>
      <c r="I6" s="209"/>
      <c r="J6" s="209">
        <v>1</v>
      </c>
      <c r="K6" s="209"/>
      <c r="L6" s="209"/>
      <c r="M6" s="209"/>
      <c r="N6" s="209"/>
      <c r="O6" s="209"/>
    </row>
    <row r="7" spans="1:15">
      <c r="A7" s="217"/>
      <c r="B7" s="209">
        <v>1</v>
      </c>
      <c r="C7" s="209"/>
      <c r="D7" s="209"/>
      <c r="E7" s="209"/>
      <c r="F7" s="209"/>
      <c r="G7" s="209"/>
      <c r="H7" s="201"/>
      <c r="I7" s="209"/>
      <c r="J7" s="209">
        <v>0.87453913400512817</v>
      </c>
      <c r="K7" s="209"/>
      <c r="L7" s="209"/>
      <c r="M7" s="209"/>
      <c r="N7" s="209"/>
      <c r="O7" s="209"/>
    </row>
    <row r="8" spans="1:15">
      <c r="A8" s="217"/>
      <c r="B8" s="209">
        <v>0.64052572326493962</v>
      </c>
      <c r="C8" s="209"/>
      <c r="D8" s="209"/>
      <c r="E8" s="209"/>
      <c r="F8" s="209"/>
      <c r="G8" s="209"/>
      <c r="H8" s="201"/>
      <c r="I8" s="267" t="s">
        <v>687</v>
      </c>
      <c r="J8" s="209">
        <v>1.1886349649643406</v>
      </c>
      <c r="K8" s="209">
        <f>AVERAGE(J8:J10)</f>
        <v>1.2422736487800108</v>
      </c>
      <c r="L8" s="209">
        <f>STDEV(J8:J10)</f>
        <v>7.5856554119962977E-2</v>
      </c>
      <c r="M8" s="209">
        <f>K8/K5</f>
        <v>0.52150408096123491</v>
      </c>
      <c r="N8" s="209">
        <f>L8/K5</f>
        <v>3.1844435064743853E-2</v>
      </c>
      <c r="O8" s="209">
        <f>TTEST(J8:J9,J23:J25,2,2)</f>
        <v>0.50272167963489622</v>
      </c>
    </row>
    <row r="9" spans="1:15">
      <c r="A9" s="217"/>
      <c r="B9" s="209">
        <v>0.96250897770743882</v>
      </c>
      <c r="C9" s="209"/>
      <c r="D9" s="209"/>
      <c r="E9" s="209"/>
      <c r="F9" s="209"/>
      <c r="G9" s="209"/>
      <c r="H9" s="201"/>
      <c r="I9" s="209"/>
      <c r="J9" s="209">
        <v>1.2959123325956809</v>
      </c>
      <c r="K9" s="209"/>
      <c r="L9" s="209"/>
      <c r="M9" s="209"/>
      <c r="N9" s="209"/>
      <c r="O9" s="209"/>
    </row>
    <row r="10" spans="1:15">
      <c r="A10" s="217" t="s">
        <v>130</v>
      </c>
      <c r="B10" s="209">
        <v>0.65687730711587333</v>
      </c>
      <c r="C10" s="209">
        <f>AVERAGE(B10:B12)</f>
        <v>0.79751006071312247</v>
      </c>
      <c r="D10" s="209">
        <f>STDEV(B10:B12)</f>
        <v>0.31288098722010022</v>
      </c>
      <c r="E10" s="209">
        <f>C10/C5</f>
        <v>1.0336422340906264</v>
      </c>
      <c r="F10" s="209">
        <f>D10/C5</f>
        <v>0.4055209063387602</v>
      </c>
      <c r="G10" s="209">
        <f>TTEST(B10:B12,B27:B29,2,2)</f>
        <v>0.80011339734204645</v>
      </c>
      <c r="H10" s="201"/>
      <c r="I10" s="209"/>
      <c r="J10" s="209"/>
      <c r="K10" s="209"/>
      <c r="L10" s="209"/>
      <c r="M10" s="209"/>
      <c r="N10" s="209"/>
      <c r="O10" s="209"/>
    </row>
    <row r="11" spans="1:15">
      <c r="A11" s="217"/>
      <c r="B11" s="209">
        <v>0.57962280529042021</v>
      </c>
      <c r="C11" s="209"/>
      <c r="D11" s="209"/>
      <c r="E11" s="209"/>
      <c r="F11" s="209"/>
      <c r="G11" s="209"/>
      <c r="I11" s="267" t="s">
        <v>2</v>
      </c>
      <c r="J11" s="209">
        <v>1.1611276463218598</v>
      </c>
      <c r="K11" s="209">
        <f>AVERAGE(J11:J13)</f>
        <v>2.8502844378956218</v>
      </c>
      <c r="L11" s="209">
        <f>STDEV(J11:J13)</f>
        <v>3.1274677842787644</v>
      </c>
      <c r="M11" s="209">
        <f>K11/K5</f>
        <v>1.1965439077957074</v>
      </c>
      <c r="N11" s="209">
        <f>L11/K5</f>
        <v>1.3129049418201024</v>
      </c>
      <c r="O11" s="209">
        <f>TTEST(J11:J13,J26:J28,2,2)</f>
        <v>0.94012815346301282</v>
      </c>
    </row>
    <row r="12" spans="1:15">
      <c r="A12" s="217"/>
      <c r="B12" s="209">
        <v>1.1560300697330741</v>
      </c>
      <c r="C12" s="209"/>
      <c r="D12" s="209"/>
      <c r="E12" s="209"/>
      <c r="F12" s="209"/>
      <c r="G12" s="209"/>
      <c r="I12" s="209"/>
      <c r="J12" s="209">
        <v>6.4591198300219705</v>
      </c>
      <c r="K12" s="209"/>
      <c r="L12" s="209"/>
      <c r="M12" s="209"/>
      <c r="N12" s="209"/>
      <c r="O12" s="209"/>
    </row>
    <row r="13" spans="1:15">
      <c r="A13" s="217" t="s">
        <v>131</v>
      </c>
      <c r="B13" s="209">
        <v>0.45080292184205445</v>
      </c>
      <c r="C13" s="209">
        <f>AVERAGE(B13:B15)</f>
        <v>0.66466528215251497</v>
      </c>
      <c r="D13" s="209">
        <f>STDEV(B13:B15)</f>
        <v>0.25101772434658626</v>
      </c>
      <c r="E13" s="209">
        <f>C13/C5</f>
        <v>0.86146387489114906</v>
      </c>
      <c r="F13" s="209">
        <f>D13/C5</f>
        <v>0.32534075013165681</v>
      </c>
      <c r="G13" s="209">
        <f>TTEST(B13:B15,B30:B32,2,2)</f>
        <v>0.20574526028065906</v>
      </c>
      <c r="I13" s="209"/>
      <c r="J13" s="209">
        <v>0.93060583734303504</v>
      </c>
      <c r="K13" s="209"/>
      <c r="L13" s="209"/>
      <c r="M13" s="209"/>
      <c r="N13" s="209"/>
      <c r="O13" s="209"/>
    </row>
    <row r="14" spans="1:15">
      <c r="A14" s="217"/>
      <c r="B14" s="209">
        <v>0.60216486529004687</v>
      </c>
      <c r="C14" s="209"/>
      <c r="D14" s="209"/>
      <c r="E14" s="209"/>
      <c r="F14" s="209"/>
      <c r="G14" s="209"/>
      <c r="I14" s="267" t="s">
        <v>689</v>
      </c>
      <c r="J14" s="209">
        <v>1.6112229386200787</v>
      </c>
      <c r="K14" s="209">
        <f>AVERAGE(J14:J16)</f>
        <v>3.2185287529542079</v>
      </c>
      <c r="L14" s="209">
        <f>STDEV(J14:J16)</f>
        <v>2.6414400187087499</v>
      </c>
      <c r="M14" s="209">
        <f>K14/K5</f>
        <v>1.3511321607804048</v>
      </c>
      <c r="N14" s="209">
        <f>L14/K5</f>
        <v>1.1088714235577199</v>
      </c>
      <c r="O14" s="209">
        <f>TTEST(J14:J16,J29:J31,2,2)</f>
        <v>0.92326404658056904</v>
      </c>
    </row>
    <row r="15" spans="1:15">
      <c r="A15" s="217"/>
      <c r="B15" s="209">
        <v>0.94102805932544376</v>
      </c>
      <c r="C15" s="209"/>
      <c r="D15" s="209"/>
      <c r="E15" s="209"/>
      <c r="F15" s="209"/>
      <c r="G15" s="209"/>
      <c r="I15" s="209"/>
      <c r="J15" s="209">
        <v>6.2670939940091372</v>
      </c>
      <c r="K15" s="209"/>
      <c r="L15" s="209"/>
      <c r="M15" s="209"/>
      <c r="N15" s="209"/>
      <c r="O15" s="209"/>
    </row>
    <row r="16" spans="1:15">
      <c r="A16" s="217" t="s">
        <v>132</v>
      </c>
      <c r="B16" s="209">
        <v>0.82404806809629727</v>
      </c>
      <c r="C16" s="209">
        <f>AVERAGE(B16:B18)</f>
        <v>0.90633991735953245</v>
      </c>
      <c r="D16" s="209">
        <f>STDEV(B16:B18)</f>
        <v>0.37315479166615301</v>
      </c>
      <c r="E16" s="209">
        <f>C16/C5</f>
        <v>1.1746951708512858</v>
      </c>
      <c r="F16" s="209">
        <f>D16/C5</f>
        <v>0.4836409865156176</v>
      </c>
      <c r="G16" s="209">
        <f>TTEST(B16:B18,B33:B35,2,2)</f>
        <v>0.19162470665422798</v>
      </c>
      <c r="I16" s="209"/>
      <c r="J16" s="209">
        <v>1.7772693262334063</v>
      </c>
      <c r="K16" s="209"/>
      <c r="L16" s="209"/>
      <c r="M16" s="209"/>
      <c r="N16" s="209"/>
      <c r="O16" s="209"/>
    </row>
    <row r="17" spans="1:16">
      <c r="A17" s="217"/>
      <c r="B17" s="209">
        <v>0.58119970083639938</v>
      </c>
      <c r="C17" s="209"/>
      <c r="D17" s="209"/>
      <c r="E17" s="209"/>
      <c r="F17" s="209"/>
      <c r="G17" s="209"/>
      <c r="H17" s="201"/>
      <c r="I17" s="267" t="s">
        <v>629</v>
      </c>
      <c r="J17" s="209">
        <v>1.6232153873956683</v>
      </c>
      <c r="K17" s="209">
        <f>AVERAGE(J17:J19)</f>
        <v>3.1626709731998139</v>
      </c>
      <c r="L17" s="209">
        <f>STDEV(J17:J19)</f>
        <v>2.80428152877248</v>
      </c>
      <c r="M17" s="209">
        <f>K17/K5</f>
        <v>1.3276831726094347</v>
      </c>
      <c r="N17" s="209">
        <f>L17/K5</f>
        <v>1.1772319753021159</v>
      </c>
      <c r="O17" s="209">
        <f>TTEST(J17:J19,J32:J34,2,2)</f>
        <v>0.94566024728922005</v>
      </c>
    </row>
    <row r="18" spans="1:16" s="203" customFormat="1">
      <c r="A18" s="217"/>
      <c r="B18" s="209">
        <v>1.3137719831459007</v>
      </c>
      <c r="C18" s="209"/>
      <c r="D18" s="209"/>
      <c r="E18" s="209"/>
      <c r="F18" s="209"/>
      <c r="G18" s="209"/>
      <c r="H18" s="202"/>
      <c r="I18" s="209"/>
      <c r="J18" s="209">
        <v>6.3994926571236341</v>
      </c>
      <c r="K18" s="209"/>
      <c r="L18" s="209"/>
      <c r="M18" s="209"/>
      <c r="N18" s="209"/>
      <c r="O18" s="209"/>
    </row>
    <row r="19" spans="1:16">
      <c r="A19" s="217" t="s">
        <v>133</v>
      </c>
      <c r="B19" s="209">
        <v>0.66638981113217777</v>
      </c>
      <c r="C19" s="209">
        <f>AVERAGE(B19:B21)</f>
        <v>0.77879020837928847</v>
      </c>
      <c r="D19" s="209">
        <f>STDEV(B19:B21)</f>
        <v>0.22844577527472504</v>
      </c>
      <c r="E19" s="209">
        <f>C19/C5</f>
        <v>1.0093796812509936</v>
      </c>
      <c r="F19" s="209">
        <f>D19/C5</f>
        <v>0.29608554569504325</v>
      </c>
      <c r="G19" s="209">
        <f>TTEST(B19:B21,B36:B38,2,2)</f>
        <v>0.28254013888846863</v>
      </c>
      <c r="H19" s="201"/>
      <c r="I19" s="209"/>
      <c r="J19" s="209">
        <v>1.4653048750801405</v>
      </c>
      <c r="K19" s="209"/>
      <c r="L19" s="209"/>
      <c r="M19" s="209"/>
      <c r="N19" s="209"/>
      <c r="O19" s="209"/>
    </row>
    <row r="20" spans="1:16">
      <c r="A20" s="217"/>
      <c r="B20" s="209">
        <v>0.62832138352595956</v>
      </c>
      <c r="C20" s="209"/>
      <c r="D20" s="209"/>
      <c r="E20" s="209"/>
      <c r="F20" s="209"/>
      <c r="G20" s="209"/>
      <c r="H20" s="201"/>
      <c r="I20" s="267" t="s">
        <v>3</v>
      </c>
      <c r="J20" s="209">
        <v>5.2717538335796439</v>
      </c>
      <c r="K20" s="209">
        <f>AVERAGE(J20:J22)</f>
        <v>2.3820976558615907</v>
      </c>
      <c r="L20" s="209">
        <f>STDEV(J20:J22)</f>
        <v>2.5033017649280969</v>
      </c>
      <c r="M20" s="209">
        <f>K20/K5</f>
        <v>1</v>
      </c>
      <c r="N20" s="209">
        <f>L20/K5</f>
        <v>1.0508812511394152</v>
      </c>
      <c r="O20" s="209"/>
    </row>
    <row r="21" spans="1:16">
      <c r="A21" s="217"/>
      <c r="B21" s="209">
        <v>1.0416594304797282</v>
      </c>
      <c r="C21" s="209"/>
      <c r="D21" s="209"/>
      <c r="E21" s="209"/>
      <c r="F21" s="209"/>
      <c r="G21" s="209"/>
      <c r="H21" s="201"/>
      <c r="I21" s="209"/>
      <c r="J21" s="209">
        <v>1</v>
      </c>
      <c r="K21" s="209"/>
      <c r="L21" s="209"/>
      <c r="M21" s="209"/>
      <c r="N21" s="209"/>
      <c r="O21" s="209"/>
    </row>
    <row r="22" spans="1:16">
      <c r="A22" s="217" t="s">
        <v>134</v>
      </c>
      <c r="B22" s="209">
        <v>0.60804557099478918</v>
      </c>
      <c r="C22" s="209">
        <f>AVERAGE(B22:B26)</f>
        <v>0.77155328450249783</v>
      </c>
      <c r="D22" s="209">
        <f>STDEV(B22:B26)</f>
        <v>0.19244919713526787</v>
      </c>
      <c r="E22" s="209">
        <f>C22/C22</f>
        <v>1</v>
      </c>
      <c r="F22" s="209">
        <f>D22/C22</f>
        <v>0.24943085720820987</v>
      </c>
      <c r="G22" s="209"/>
      <c r="H22" s="201"/>
      <c r="I22" s="209"/>
      <c r="J22" s="209">
        <v>0.87453913400512817</v>
      </c>
      <c r="K22" s="209"/>
      <c r="L22" s="209"/>
      <c r="M22" s="209"/>
      <c r="N22" s="209"/>
      <c r="O22" s="209"/>
    </row>
    <row r="23" spans="1:16">
      <c r="A23" s="217"/>
      <c r="B23" s="209">
        <v>0.64668615054532175</v>
      </c>
      <c r="C23" s="209"/>
      <c r="D23" s="209"/>
      <c r="E23" s="209"/>
      <c r="F23" s="209"/>
      <c r="G23" s="209"/>
      <c r="H23" s="201"/>
      <c r="I23" s="267" t="s">
        <v>692</v>
      </c>
      <c r="J23" s="209">
        <v>1.5326434485151403</v>
      </c>
      <c r="K23" s="209">
        <f>AVERAGE(J23:J25)</f>
        <v>3.688285811660684</v>
      </c>
      <c r="L23" s="209">
        <f>STDEV(J23:J25)</f>
        <v>4.3198313844924314</v>
      </c>
      <c r="M23" s="209">
        <f>K23/K5</f>
        <v>1.5483352676935711</v>
      </c>
      <c r="N23" s="209">
        <f>L23/K5</f>
        <v>1.8134568806877793</v>
      </c>
      <c r="O23" s="209"/>
    </row>
    <row r="24" spans="1:16">
      <c r="A24" s="217"/>
      <c r="B24" s="209">
        <v>1</v>
      </c>
      <c r="C24" s="209"/>
      <c r="D24" s="209"/>
      <c r="E24" s="209"/>
      <c r="F24" s="209"/>
      <c r="G24" s="209"/>
      <c r="H24" s="201"/>
      <c r="I24" s="209"/>
      <c r="J24" s="209">
        <v>8.6617260316027131</v>
      </c>
      <c r="K24" s="209"/>
      <c r="L24" s="209"/>
      <c r="M24" s="209"/>
      <c r="N24" s="209"/>
      <c r="O24" s="209"/>
    </row>
    <row r="25" spans="1:16">
      <c r="A25" s="217"/>
      <c r="B25" s="209">
        <v>0.64052572326493962</v>
      </c>
      <c r="C25" s="209"/>
      <c r="D25" s="209"/>
      <c r="E25" s="209"/>
      <c r="F25" s="209"/>
      <c r="G25" s="209"/>
      <c r="H25" s="201"/>
      <c r="I25" s="209"/>
      <c r="J25" s="209">
        <v>0.87048795486419972</v>
      </c>
      <c r="K25" s="209"/>
      <c r="L25" s="209"/>
      <c r="M25" s="209"/>
      <c r="N25" s="209"/>
      <c r="O25" s="209"/>
    </row>
    <row r="26" spans="1:16">
      <c r="A26" s="217"/>
      <c r="B26" s="209">
        <v>0.96250897770743882</v>
      </c>
      <c r="C26" s="209"/>
      <c r="D26" s="209"/>
      <c r="E26" s="209"/>
      <c r="F26" s="209"/>
      <c r="G26" s="209"/>
      <c r="H26" s="201"/>
      <c r="I26" s="267" t="s">
        <v>4</v>
      </c>
      <c r="J26" s="209">
        <v>1.3182800152576513</v>
      </c>
      <c r="K26" s="209">
        <f>AVERAGE(J26:J28)</f>
        <v>2.6532491320730984</v>
      </c>
      <c r="L26" s="209">
        <f>STDEV(J26:J28)</f>
        <v>2.9063086030272611</v>
      </c>
      <c r="M26" s="209">
        <f>K26/K5</f>
        <v>1.113828866564009</v>
      </c>
      <c r="N26" s="209">
        <f>L26/K5</f>
        <v>1.2200627442270273</v>
      </c>
      <c r="O26" s="209"/>
    </row>
    <row r="27" spans="1:16">
      <c r="A27" s="217" t="s">
        <v>135</v>
      </c>
      <c r="B27" s="209">
        <v>0.72544190589092328</v>
      </c>
      <c r="C27" s="209">
        <f>AVERAGE(B27:B29)</f>
        <v>0.74843332736767965</v>
      </c>
      <c r="D27" s="209">
        <f>STDEV(B27:B29)</f>
        <v>2.8441570347763651E-2</v>
      </c>
      <c r="E27" s="209">
        <f>C27/C22</f>
        <v>0.97003452956625535</v>
      </c>
      <c r="F27" s="209">
        <f>D27/C22</f>
        <v>3.68627428837957E-2</v>
      </c>
      <c r="G27" s="209"/>
      <c r="H27" s="201"/>
      <c r="I27" s="209"/>
      <c r="J27" s="209">
        <v>5.9871962889231867</v>
      </c>
      <c r="K27" s="209"/>
      <c r="L27" s="209"/>
      <c r="M27" s="209"/>
      <c r="N27" s="209"/>
      <c r="O27" s="209"/>
    </row>
    <row r="28" spans="1:16" ht="14">
      <c r="A28" s="217"/>
      <c r="B28" s="209">
        <v>0.73961970951781064</v>
      </c>
      <c r="C28" s="209"/>
      <c r="D28" s="209"/>
      <c r="E28" s="209"/>
      <c r="F28" s="209"/>
      <c r="G28" s="209"/>
      <c r="H28" s="201"/>
      <c r="I28" s="209"/>
      <c r="J28" s="209">
        <v>0.65427109203845846</v>
      </c>
      <c r="K28" s="209"/>
      <c r="L28" s="209"/>
      <c r="M28" s="209"/>
      <c r="N28" s="209"/>
      <c r="O28" s="209"/>
      <c r="P28" s="205"/>
    </row>
    <row r="29" spans="1:16">
      <c r="A29" s="217"/>
      <c r="B29" s="209">
        <v>0.78023836669430513</v>
      </c>
      <c r="C29" s="209"/>
      <c r="D29" s="209"/>
      <c r="E29" s="209"/>
      <c r="F29" s="209"/>
      <c r="G29" s="209"/>
      <c r="H29" s="201"/>
      <c r="I29" s="267" t="s">
        <v>5</v>
      </c>
      <c r="J29" s="209">
        <v>1.4470850529010295</v>
      </c>
      <c r="K29" s="209">
        <f>AVERAGE(J29:J31)</f>
        <v>2.9921773512702345</v>
      </c>
      <c r="L29" s="209">
        <f>STDEV(J29:J31)</f>
        <v>2.7643507794981166</v>
      </c>
      <c r="M29" s="209">
        <f>K29/K5</f>
        <v>1.2561102790674556</v>
      </c>
      <c r="N29" s="209">
        <f>L29/K5</f>
        <v>1.1604691237976417</v>
      </c>
      <c r="O29" s="209"/>
    </row>
    <row r="30" spans="1:16">
      <c r="A30" s="217" t="s">
        <v>136</v>
      </c>
      <c r="B30" s="209">
        <v>0.36639984130587916</v>
      </c>
      <c r="C30" s="209">
        <f>AVERAGE(B30:B32)</f>
        <v>0.438968119102781</v>
      </c>
      <c r="D30" s="209">
        <f>STDEV(B30:B32)</f>
        <v>6.3884641080314053E-2</v>
      </c>
      <c r="E30" s="209">
        <f>C30/C22</f>
        <v>0.56894076912112457</v>
      </c>
      <c r="F30" s="209">
        <f>D30/C22</f>
        <v>8.2800037746592253E-2</v>
      </c>
      <c r="G30" s="209"/>
      <c r="H30" s="201"/>
      <c r="I30" s="209"/>
      <c r="J30" s="209">
        <v>6.183639078612118</v>
      </c>
      <c r="K30" s="209"/>
      <c r="L30" s="209"/>
      <c r="M30" s="209"/>
      <c r="N30" s="209"/>
      <c r="O30" s="209"/>
    </row>
    <row r="31" spans="1:16">
      <c r="A31" s="217"/>
      <c r="B31" s="209">
        <v>0.4637791956744497</v>
      </c>
      <c r="C31" s="209"/>
      <c r="D31" s="209"/>
      <c r="E31" s="209"/>
      <c r="F31" s="209"/>
      <c r="G31" s="209"/>
      <c r="H31" s="201"/>
      <c r="I31" s="209"/>
      <c r="J31" s="209">
        <v>1.3458079222975567</v>
      </c>
      <c r="K31" s="209"/>
      <c r="L31" s="209"/>
      <c r="M31" s="209"/>
      <c r="N31" s="209"/>
      <c r="O31" s="209"/>
    </row>
    <row r="32" spans="1:16">
      <c r="A32" s="217"/>
      <c r="B32" s="209">
        <v>0.48672532032801424</v>
      </c>
      <c r="C32" s="209"/>
      <c r="D32" s="209"/>
      <c r="E32" s="209"/>
      <c r="F32" s="209"/>
      <c r="G32" s="209"/>
      <c r="H32" s="201"/>
      <c r="I32" s="267" t="s">
        <v>592</v>
      </c>
      <c r="J32" s="209">
        <v>1.2549410121265892</v>
      </c>
      <c r="K32" s="209">
        <f>AVERAGE(J32:J34)</f>
        <v>3.3503539383022036</v>
      </c>
      <c r="L32" s="209">
        <f>STDEV(J32:J34)</f>
        <v>3.4960878178835118</v>
      </c>
      <c r="M32" s="209">
        <f>K32/K5</f>
        <v>1.4064721192508796</v>
      </c>
      <c r="N32" s="209">
        <f>L32/K5</f>
        <v>1.467650920725581</v>
      </c>
      <c r="O32" s="209"/>
    </row>
    <row r="33" spans="1:15">
      <c r="A33" s="217" t="s">
        <v>137</v>
      </c>
      <c r="B33" s="209">
        <v>0.47096834831753437</v>
      </c>
      <c r="C33" s="209">
        <f>AVERAGE(B33:B35)</f>
        <v>0.56088477310196605</v>
      </c>
      <c r="D33" s="209">
        <f>STDEV(B33:B35)</f>
        <v>7.8116187792042421E-2</v>
      </c>
      <c r="E33" s="209">
        <f>C33/C22</f>
        <v>0.72695533071786211</v>
      </c>
      <c r="F33" s="209">
        <f>D33/C22</f>
        <v>0.10124535707525659</v>
      </c>
      <c r="G33" s="209"/>
      <c r="H33" s="201"/>
      <c r="I33" s="209"/>
      <c r="J33" s="209">
        <v>7.3862979307650782</v>
      </c>
      <c r="K33" s="209"/>
      <c r="L33" s="209"/>
      <c r="M33" s="209"/>
      <c r="N33" s="209"/>
      <c r="O33" s="209"/>
    </row>
    <row r="34" spans="1:15">
      <c r="A34" s="217"/>
      <c r="B34" s="209">
        <v>0.61204106670137814</v>
      </c>
      <c r="C34" s="209"/>
      <c r="D34" s="209"/>
      <c r="E34" s="209"/>
      <c r="F34" s="209"/>
      <c r="G34" s="209"/>
      <c r="H34" s="201"/>
      <c r="I34" s="209"/>
      <c r="J34" s="209">
        <v>1.4098228720149415</v>
      </c>
      <c r="K34" s="209"/>
      <c r="L34" s="209"/>
      <c r="M34" s="209"/>
      <c r="N34" s="209"/>
      <c r="O34" s="209"/>
    </row>
    <row r="35" spans="1:15" ht="14">
      <c r="A35" s="217"/>
      <c r="B35" s="209">
        <v>0.59964490428698547</v>
      </c>
      <c r="C35" s="209"/>
      <c r="D35" s="209"/>
      <c r="E35" s="209"/>
      <c r="F35" s="209"/>
      <c r="G35" s="209"/>
      <c r="H35" s="201"/>
      <c r="I35" s="201"/>
      <c r="J35" s="201"/>
      <c r="K35" s="205"/>
      <c r="L35" s="204"/>
    </row>
    <row r="36" spans="1:15" ht="14">
      <c r="A36" s="217" t="s">
        <v>138</v>
      </c>
      <c r="B36" s="209">
        <v>0.36467795623007671</v>
      </c>
      <c r="C36" s="209">
        <f>AVERAGE(B36:B38)</f>
        <v>0.5710135319832319</v>
      </c>
      <c r="D36" s="209">
        <f>STDEV(B36:B38)</f>
        <v>0.17877076587499802</v>
      </c>
      <c r="E36" s="209">
        <f>C36/C22</f>
        <v>0.74008308104271092</v>
      </c>
      <c r="F36" s="209">
        <f>D36/C22</f>
        <v>0.2317024234953137</v>
      </c>
      <c r="G36" s="209"/>
      <c r="H36" s="201"/>
      <c r="I36" s="201"/>
      <c r="J36" s="201"/>
      <c r="K36" s="205"/>
      <c r="L36" s="204"/>
    </row>
    <row r="37" spans="1:15" ht="14">
      <c r="A37" s="217"/>
      <c r="B37" s="209">
        <v>0.67949256881781328</v>
      </c>
      <c r="C37" s="209"/>
      <c r="D37" s="209"/>
      <c r="E37" s="209"/>
      <c r="F37" s="209"/>
      <c r="G37" s="209"/>
      <c r="H37" s="201"/>
      <c r="I37" s="201"/>
      <c r="J37" s="201"/>
      <c r="K37" s="205"/>
      <c r="L37" s="204"/>
    </row>
    <row r="38" spans="1:15" ht="14">
      <c r="A38" s="217"/>
      <c r="B38" s="209">
        <v>0.66887007090180572</v>
      </c>
      <c r="C38" s="209"/>
      <c r="D38" s="209"/>
      <c r="E38" s="209"/>
      <c r="F38" s="209"/>
      <c r="G38" s="209"/>
      <c r="H38" s="201"/>
      <c r="I38" s="201"/>
      <c r="J38" s="201"/>
      <c r="K38" s="205"/>
      <c r="L38" s="204"/>
      <c r="O38" s="207"/>
    </row>
    <row r="39" spans="1:15">
      <c r="L39" s="204"/>
    </row>
    <row r="41" spans="1:15" ht="14">
      <c r="A41" s="208" t="s">
        <v>259</v>
      </c>
      <c r="B41" s="219" t="s">
        <v>24</v>
      </c>
      <c r="C41" s="217" t="s">
        <v>139</v>
      </c>
      <c r="D41" s="217" t="s">
        <v>140</v>
      </c>
      <c r="E41" s="218" t="s">
        <v>141</v>
      </c>
      <c r="F41" s="218" t="s">
        <v>142</v>
      </c>
      <c r="G41" s="218" t="s">
        <v>143</v>
      </c>
      <c r="H41" s="202"/>
      <c r="I41" s="211" t="s">
        <v>336</v>
      </c>
      <c r="J41" s="217"/>
      <c r="K41" s="217" t="s">
        <v>139</v>
      </c>
      <c r="L41" s="217" t="s">
        <v>140</v>
      </c>
      <c r="M41" s="218" t="s">
        <v>141</v>
      </c>
      <c r="N41" s="218" t="s">
        <v>142</v>
      </c>
      <c r="O41" s="218" t="s">
        <v>143</v>
      </c>
    </row>
    <row r="42" spans="1:15">
      <c r="A42" s="210" t="s">
        <v>437</v>
      </c>
      <c r="B42" s="3">
        <v>1</v>
      </c>
      <c r="C42" s="3">
        <f>AVERAGE(B42:B43)</f>
        <v>0.90725929929410798</v>
      </c>
      <c r="D42" s="3">
        <f>STDEV(B42:B43)</f>
        <v>0.13115515672225631</v>
      </c>
      <c r="E42" s="3">
        <f>C42/C42</f>
        <v>1</v>
      </c>
      <c r="F42" s="3">
        <f>D42/C42</f>
        <v>0.14456193154955968</v>
      </c>
      <c r="G42" s="3"/>
      <c r="H42" s="201"/>
      <c r="I42" s="210" t="s">
        <v>337</v>
      </c>
      <c r="J42" s="3">
        <v>0.69911817474624904</v>
      </c>
      <c r="K42" s="3">
        <f>AVERAGE(J42:J45)</f>
        <v>0.60817921275860365</v>
      </c>
      <c r="L42" s="3">
        <f>STDEV(J42:J45)</f>
        <v>0.31200149764301749</v>
      </c>
      <c r="M42" s="3">
        <f>K42/K42</f>
        <v>1</v>
      </c>
      <c r="N42" s="3">
        <f>L42/K42</f>
        <v>0.51300914450500301</v>
      </c>
      <c r="O42" s="3"/>
    </row>
    <row r="43" spans="1:15">
      <c r="A43" s="3"/>
      <c r="B43" s="3">
        <v>0.81451859858821585</v>
      </c>
      <c r="C43" s="3"/>
      <c r="D43" s="3"/>
      <c r="E43" s="3"/>
      <c r="F43" s="3"/>
      <c r="G43" s="3"/>
      <c r="H43" s="201"/>
      <c r="I43" s="3"/>
      <c r="J43" s="3">
        <v>0.44960299668268872</v>
      </c>
      <c r="K43" s="3"/>
      <c r="L43" s="3"/>
      <c r="M43" s="3"/>
      <c r="N43" s="3"/>
      <c r="O43" s="3"/>
    </row>
    <row r="44" spans="1:15">
      <c r="A44" s="210" t="s">
        <v>687</v>
      </c>
      <c r="B44" s="3">
        <v>0.94133042616026386</v>
      </c>
      <c r="C44" s="3">
        <f>AVERAGE(B44:B45)</f>
        <v>1.012936395975391</v>
      </c>
      <c r="D44" s="3">
        <f>STDEV(B44:B45)</f>
        <v>0.10126613365943132</v>
      </c>
      <c r="E44" s="3">
        <f>C44/C42</f>
        <v>1.1164794858134879</v>
      </c>
      <c r="F44" s="3">
        <f>D44/C42</f>
        <v>0.11161763096638559</v>
      </c>
      <c r="G44" s="3">
        <f>TTEST(B44:B45,B54:B55,2,2)</f>
        <v>0.87236988379962188</v>
      </c>
      <c r="H44" s="201"/>
      <c r="I44" s="3"/>
      <c r="J44" s="3">
        <v>1</v>
      </c>
      <c r="K44" s="3"/>
      <c r="L44" s="3"/>
      <c r="M44" s="3"/>
      <c r="N44" s="3"/>
      <c r="O44" s="3"/>
    </row>
    <row r="45" spans="1:15">
      <c r="A45" s="3"/>
      <c r="B45" s="3">
        <v>1.0845423657905182</v>
      </c>
      <c r="C45" s="3"/>
      <c r="D45" s="3"/>
      <c r="E45" s="3"/>
      <c r="F45" s="3"/>
      <c r="G45" s="3"/>
      <c r="H45" s="201"/>
      <c r="I45" s="3"/>
      <c r="J45" s="3">
        <v>0.28399567960547678</v>
      </c>
      <c r="K45" s="3"/>
      <c r="L45" s="3"/>
      <c r="M45" s="3"/>
      <c r="N45" s="3"/>
      <c r="O45" s="3"/>
    </row>
    <row r="46" spans="1:15">
      <c r="A46" s="210" t="s">
        <v>688</v>
      </c>
      <c r="B46" s="3">
        <v>0.91988910767062604</v>
      </c>
      <c r="C46" s="3">
        <f>AVERAGE(B46:B47)</f>
        <v>0.91840111469453589</v>
      </c>
      <c r="D46" s="3">
        <f>STDEV(B46:B47)</f>
        <v>2.10433984750259E-3</v>
      </c>
      <c r="E46" s="3">
        <f>C46/C42</f>
        <v>1.012280739816166</v>
      </c>
      <c r="F46" s="3">
        <f>D46/C42</f>
        <v>2.3194469862583599E-3</v>
      </c>
      <c r="G46" s="3">
        <f>TTEST(B46:B47,B56:B57,2,2)</f>
        <v>0.9082290994712221</v>
      </c>
      <c r="H46" s="201"/>
      <c r="I46" s="210" t="s">
        <v>338</v>
      </c>
      <c r="J46" s="3">
        <v>0.86177846145075188</v>
      </c>
      <c r="K46" s="3">
        <f>AVERAGE(J46:J47)</f>
        <v>0.92728312187863593</v>
      </c>
      <c r="L46" s="3">
        <f>STDEV(J46:J47)</f>
        <v>9.2637579175757823E-2</v>
      </c>
      <c r="M46" s="3">
        <f>K46/K42</f>
        <v>1.5246873001012777</v>
      </c>
      <c r="N46" s="3">
        <f>L46/K42</f>
        <v>0.15231954205663917</v>
      </c>
      <c r="O46" s="3">
        <f>TTEST(J46:J47,J62:J64,2,2)</f>
        <v>0.83045767630668954</v>
      </c>
    </row>
    <row r="47" spans="1:15">
      <c r="A47" s="3"/>
      <c r="B47" s="3">
        <v>0.91691312171844574</v>
      </c>
      <c r="C47" s="3"/>
      <c r="D47" s="3"/>
      <c r="E47" s="3"/>
      <c r="F47" s="3"/>
      <c r="G47" s="3"/>
      <c r="H47" s="201"/>
      <c r="I47" s="3"/>
      <c r="J47" s="3">
        <v>0.99278778230651998</v>
      </c>
      <c r="K47" s="3"/>
      <c r="L47" s="3"/>
      <c r="M47" s="3"/>
      <c r="N47" s="3"/>
      <c r="O47" s="3"/>
    </row>
    <row r="48" spans="1:15">
      <c r="A48" s="210" t="s">
        <v>689</v>
      </c>
      <c r="B48" s="3">
        <v>1.4241426767639955</v>
      </c>
      <c r="C48" s="3">
        <f>AVERAGE(B48:B49)</f>
        <v>1.5430709414481416</v>
      </c>
      <c r="D48" s="3">
        <f>STDEV(B48:B49)</f>
        <v>0.16818996486581658</v>
      </c>
      <c r="E48" s="3">
        <f>C48/C42</f>
        <v>1.7008047673346816</v>
      </c>
      <c r="F48" s="3">
        <f>D48/C42</f>
        <v>0.18538246452439405</v>
      </c>
      <c r="G48" s="3">
        <f>TTEST(B48:B49,B58:B59,2,2)</f>
        <v>0.22306817768026677</v>
      </c>
      <c r="H48" s="201"/>
      <c r="I48" s="3"/>
      <c r="J48" s="3"/>
      <c r="K48" s="3"/>
      <c r="L48" s="3"/>
      <c r="M48" s="3"/>
      <c r="N48" s="3"/>
      <c r="O48" s="3"/>
    </row>
    <row r="49" spans="1:15">
      <c r="A49" s="3"/>
      <c r="B49" s="3">
        <v>1.6619992061322877</v>
      </c>
      <c r="C49" s="3"/>
      <c r="D49" s="3"/>
      <c r="E49" s="3"/>
      <c r="F49" s="3"/>
      <c r="G49" s="3"/>
      <c r="H49" s="201"/>
      <c r="I49" s="210" t="s">
        <v>209</v>
      </c>
      <c r="J49" s="3">
        <v>0.52187326194574235</v>
      </c>
      <c r="K49" s="3">
        <f>AVERAGE(J49:J51)</f>
        <v>0.53726909097689435</v>
      </c>
      <c r="L49" s="3">
        <f>STDEV(J49:J51)</f>
        <v>0.24139631288187632</v>
      </c>
      <c r="M49" s="3">
        <f>K49/K42</f>
        <v>0.88340587725767161</v>
      </c>
      <c r="N49" s="3">
        <f>L49/K42</f>
        <v>0.39691641512530701</v>
      </c>
      <c r="O49" s="3">
        <f>TTEST(J49:J51,J65:J67,2,2)</f>
        <v>0.12217969261307125</v>
      </c>
    </row>
    <row r="50" spans="1:15">
      <c r="A50" s="210" t="s">
        <v>690</v>
      </c>
      <c r="B50" s="3">
        <v>1.4977056728641207</v>
      </c>
      <c r="C50" s="3">
        <f>AVERAGE(B50:B51)</f>
        <v>1.4954152638133853</v>
      </c>
      <c r="D50" s="3">
        <f>STDEV(B50:B51)</f>
        <v>3.2391275429319451E-3</v>
      </c>
      <c r="E50" s="3">
        <f>C50/C42</f>
        <v>1.64827769191993</v>
      </c>
      <c r="F50" s="3">
        <f>D50/C42</f>
        <v>3.5702334993448341E-3</v>
      </c>
      <c r="G50" s="3">
        <f>TTEST(B50:B51,B60:B61,2,2)</f>
        <v>0.13036242697008138</v>
      </c>
      <c r="H50" s="201"/>
      <c r="I50" s="3"/>
      <c r="J50" s="3">
        <v>0.78599481759990619</v>
      </c>
      <c r="K50" s="3"/>
      <c r="L50" s="3"/>
      <c r="M50" s="3"/>
      <c r="N50" s="3"/>
      <c r="O50" s="3"/>
    </row>
    <row r="51" spans="1:15">
      <c r="A51" s="3"/>
      <c r="B51" s="3">
        <v>1.4931248547626501</v>
      </c>
      <c r="C51" s="3"/>
      <c r="D51" s="3"/>
      <c r="E51" s="3"/>
      <c r="F51" s="3"/>
      <c r="G51" s="3"/>
      <c r="H51" s="201"/>
      <c r="I51" s="3"/>
      <c r="J51" s="3">
        <v>0.30393919338503456</v>
      </c>
      <c r="K51" s="3"/>
      <c r="L51" s="3"/>
      <c r="M51" s="3"/>
      <c r="N51" s="3"/>
      <c r="O51" s="3"/>
    </row>
    <row r="52" spans="1:15">
      <c r="A52" s="210" t="s">
        <v>691</v>
      </c>
      <c r="B52" s="3">
        <v>1</v>
      </c>
      <c r="C52" s="3">
        <f>AVERAGE(B52:B53)</f>
        <v>0.90725929929410798</v>
      </c>
      <c r="D52" s="3">
        <f>STDEV(B52:B53)</f>
        <v>0.13115515672225631</v>
      </c>
      <c r="E52" s="3">
        <f>C52/C42</f>
        <v>1</v>
      </c>
      <c r="F52" s="3">
        <f>D52/C42</f>
        <v>0.14456193154955968</v>
      </c>
      <c r="G52" s="3"/>
      <c r="H52" s="201"/>
      <c r="I52" s="210" t="s">
        <v>44</v>
      </c>
      <c r="J52" s="3">
        <v>3.3672608124300742</v>
      </c>
      <c r="K52" s="3">
        <f>AVERAGE(J52:J54)</f>
        <v>2.4928716541174611</v>
      </c>
      <c r="L52" s="3">
        <f>STDEV(J52:J54)</f>
        <v>1.6820566836181701</v>
      </c>
      <c r="M52" s="3">
        <f>K52/K42</f>
        <v>4.0989096664619531</v>
      </c>
      <c r="N52" s="3">
        <f>L52/K42</f>
        <v>2.7657253788544169</v>
      </c>
      <c r="O52" s="3">
        <f>TTEST(J52:J54,J68:J70,2,2)</f>
        <v>0.38858900644998356</v>
      </c>
    </row>
    <row r="53" spans="1:15">
      <c r="A53" s="3"/>
      <c r="B53" s="3">
        <v>0.81451859858821585</v>
      </c>
      <c r="C53" s="3"/>
      <c r="D53" s="3"/>
      <c r="E53" s="3"/>
      <c r="F53" s="3"/>
      <c r="G53" s="3"/>
      <c r="H53" s="201"/>
      <c r="I53" s="3"/>
      <c r="J53" s="3">
        <v>0.55371256580204142</v>
      </c>
      <c r="K53" s="3"/>
      <c r="L53" s="3"/>
      <c r="M53" s="3"/>
      <c r="N53" s="3"/>
      <c r="O53" s="3"/>
    </row>
    <row r="54" spans="1:15">
      <c r="A54" s="210" t="s">
        <v>692</v>
      </c>
      <c r="B54" s="3">
        <v>1.1998575694907845</v>
      </c>
      <c r="C54" s="3">
        <f>AVERAGE(B54:B55)</f>
        <v>0.96893866202450918</v>
      </c>
      <c r="D54" s="3">
        <f>STDEV(B54:B55)</f>
        <v>0.32656865074718427</v>
      </c>
      <c r="E54" s="3">
        <f>C54/C42</f>
        <v>1.067984271727378</v>
      </c>
      <c r="F54" s="3">
        <f>D54/C42</f>
        <v>0.35995073404182315</v>
      </c>
      <c r="G54" s="3"/>
      <c r="H54" s="201"/>
      <c r="I54" s="3"/>
      <c r="J54" s="3">
        <v>3.557641584120268</v>
      </c>
      <c r="K54" s="3"/>
      <c r="L54" s="3"/>
      <c r="M54" s="3"/>
      <c r="N54" s="3"/>
      <c r="O54" s="3"/>
    </row>
    <row r="55" spans="1:15">
      <c r="A55" s="3"/>
      <c r="B55" s="3">
        <v>0.73801975455823388</v>
      </c>
      <c r="C55" s="3"/>
      <c r="D55" s="3"/>
      <c r="E55" s="3"/>
      <c r="F55" s="3"/>
      <c r="G55" s="3"/>
      <c r="H55" s="201"/>
      <c r="I55" s="210" t="s">
        <v>45</v>
      </c>
      <c r="J55" s="3">
        <v>2.9346613809420572</v>
      </c>
      <c r="K55" s="3">
        <f>AVERAGE(J55:J57)</f>
        <v>2.3468245868837383</v>
      </c>
      <c r="L55" s="3">
        <f>STDEV(J55:J57)</f>
        <v>1.197047218731468</v>
      </c>
      <c r="M55" s="3">
        <f>K55/K42</f>
        <v>3.8587714569179656</v>
      </c>
      <c r="N55" s="3">
        <f>L55/K42</f>
        <v>1.9682475060300948</v>
      </c>
      <c r="O55" s="3">
        <f>TTEST(J55:J57,J71:J73,2,2)</f>
        <v>0.69702422063108671</v>
      </c>
    </row>
    <row r="56" spans="1:15">
      <c r="A56" s="210" t="s">
        <v>693</v>
      </c>
      <c r="B56" s="3">
        <v>1.2459461089879122</v>
      </c>
      <c r="C56" s="3">
        <f>AVERAGE(B56:B57)</f>
        <v>0.95616928158695802</v>
      </c>
      <c r="D56" s="3">
        <f>STDEV(B56:B57)</f>
        <v>0.40980631937187695</v>
      </c>
      <c r="E56" s="3">
        <f>C56/C42</f>
        <v>1.0539095960007292</v>
      </c>
      <c r="F56" s="3">
        <f>D56/C42</f>
        <v>0.45169701725926231</v>
      </c>
      <c r="G56" s="3"/>
      <c r="H56" s="201"/>
      <c r="I56" s="3"/>
      <c r="J56" s="3">
        <v>0.96950507690694565</v>
      </c>
      <c r="K56" s="3"/>
      <c r="L56" s="3"/>
      <c r="M56" s="3"/>
      <c r="N56" s="3"/>
      <c r="O56" s="3"/>
    </row>
    <row r="57" spans="1:15">
      <c r="A57" s="3"/>
      <c r="B57" s="3">
        <v>0.66639245418600368</v>
      </c>
      <c r="C57" s="3"/>
      <c r="D57" s="3"/>
      <c r="E57" s="3"/>
      <c r="F57" s="3"/>
      <c r="G57" s="3"/>
      <c r="H57" s="201"/>
      <c r="I57" s="3"/>
      <c r="J57" s="3">
        <v>3.136307302802213</v>
      </c>
      <c r="K57" s="3"/>
      <c r="L57" s="3"/>
      <c r="M57" s="3"/>
      <c r="N57" s="3"/>
      <c r="O57" s="3"/>
    </row>
    <row r="58" spans="1:15">
      <c r="A58" s="210" t="s">
        <v>335</v>
      </c>
      <c r="B58" s="3">
        <v>1.3713972315049954</v>
      </c>
      <c r="C58" s="3">
        <f>AVERAGE(B58:B59)</f>
        <v>1.2676979903882928</v>
      </c>
      <c r="D58" s="3">
        <f>STDEV(B58:B59)</f>
        <v>0.14665287319503836</v>
      </c>
      <c r="E58" s="3">
        <f>C58/C42</f>
        <v>1.3972829943706542</v>
      </c>
      <c r="F58" s="3">
        <f>D58/C42</f>
        <v>0.16164383579109243</v>
      </c>
      <c r="G58" s="3"/>
      <c r="H58" s="201"/>
      <c r="I58" s="210" t="s">
        <v>438</v>
      </c>
      <c r="J58" s="3">
        <v>0.69911817474624904</v>
      </c>
      <c r="K58" s="3">
        <f>AVERAGE(J58:J61)</f>
        <v>0.60817921275860365</v>
      </c>
      <c r="L58" s="3">
        <f>STDEV(J58:J61)</f>
        <v>0.31200149764301749</v>
      </c>
      <c r="M58" s="3">
        <f>K58/K42</f>
        <v>1</v>
      </c>
      <c r="N58" s="3">
        <f>L58/K42</f>
        <v>0.51300914450500301</v>
      </c>
      <c r="O58" s="3"/>
    </row>
    <row r="59" spans="1:15">
      <c r="A59" s="3"/>
      <c r="B59" s="3">
        <v>1.1639987492715904</v>
      </c>
      <c r="C59" s="3"/>
      <c r="D59" s="3"/>
      <c r="E59" s="3"/>
      <c r="F59" s="3"/>
      <c r="G59" s="3"/>
      <c r="H59" s="201"/>
      <c r="I59" s="3"/>
      <c r="J59" s="3">
        <v>0.44960299668268872</v>
      </c>
      <c r="K59" s="3"/>
      <c r="L59" s="3"/>
      <c r="M59" s="3"/>
      <c r="N59" s="3"/>
      <c r="O59" s="3"/>
    </row>
    <row r="60" spans="1:15">
      <c r="A60" s="210" t="s">
        <v>30</v>
      </c>
      <c r="B60" s="3">
        <v>1.7323819360769925</v>
      </c>
      <c r="C60" s="3">
        <f>AVERAGE(B60:B61)</f>
        <v>1.8912706682362743</v>
      </c>
      <c r="D60" s="3">
        <f>STDEV(B60:B61)</f>
        <v>0.22470259992792246</v>
      </c>
      <c r="E60" s="3">
        <f>C60/C42</f>
        <v>2.0845977216301614</v>
      </c>
      <c r="F60" s="3">
        <f>D60/C42</f>
        <v>0.24767186195032892</v>
      </c>
      <c r="G60" s="3"/>
      <c r="H60" s="201"/>
      <c r="I60" s="3"/>
      <c r="J60" s="3">
        <v>1</v>
      </c>
      <c r="K60" s="3"/>
      <c r="L60" s="3"/>
      <c r="M60" s="3"/>
      <c r="N60" s="3"/>
      <c r="O60" s="3"/>
    </row>
    <row r="61" spans="1:15">
      <c r="A61" s="3"/>
      <c r="B61" s="3">
        <v>2.0501594003955561</v>
      </c>
      <c r="C61" s="3"/>
      <c r="D61" s="3"/>
      <c r="E61" s="3"/>
      <c r="F61" s="3"/>
      <c r="G61" s="3"/>
      <c r="H61" s="201"/>
      <c r="I61" s="3"/>
      <c r="J61" s="3">
        <v>0.28399567960547678</v>
      </c>
      <c r="K61" s="3"/>
      <c r="L61" s="3"/>
      <c r="M61" s="3"/>
      <c r="N61" s="3"/>
      <c r="O61" s="3"/>
    </row>
    <row r="62" spans="1:15">
      <c r="H62" s="201"/>
      <c r="I62" s="210" t="s">
        <v>46</v>
      </c>
      <c r="J62" s="3">
        <v>1.6434681176667409</v>
      </c>
      <c r="K62" s="3">
        <f>AVERAGE(J62:J64)</f>
        <v>1.0244075241652797</v>
      </c>
      <c r="L62" s="3">
        <f>STDEV(J62:J64)</f>
        <v>0.5543967054680109</v>
      </c>
      <c r="M62" s="3">
        <f>K62/K42</f>
        <v>1.6843843108657577</v>
      </c>
      <c r="N62" s="3">
        <f>L62/K42</f>
        <v>0.91156799482401918</v>
      </c>
      <c r="O62" s="3"/>
    </row>
    <row r="63" spans="1:15">
      <c r="H63" s="201"/>
      <c r="I63" s="3"/>
      <c r="J63" s="3">
        <v>0.85604625097849729</v>
      </c>
      <c r="K63" s="3"/>
      <c r="L63" s="3"/>
      <c r="M63" s="3"/>
      <c r="N63" s="3"/>
      <c r="O63" s="3"/>
    </row>
    <row r="64" spans="1:15">
      <c r="H64" s="201"/>
      <c r="I64" s="3"/>
      <c r="J64" s="3">
        <v>0.57370820385060073</v>
      </c>
      <c r="K64" s="3"/>
      <c r="L64" s="3"/>
      <c r="M64" s="3"/>
      <c r="N64" s="3"/>
      <c r="O64" s="3"/>
    </row>
    <row r="65" spans="8:15">
      <c r="H65" s="201"/>
      <c r="I65" s="210" t="s">
        <v>600</v>
      </c>
      <c r="J65" s="3">
        <v>0.77801240662030891</v>
      </c>
      <c r="K65" s="3">
        <f>AVERAGE(J65:J67)</f>
        <v>0.83406466273119217</v>
      </c>
      <c r="L65" s="3">
        <f>STDEV(J65:J67)</f>
        <v>0.10407972255479998</v>
      </c>
      <c r="M65" s="3">
        <f>K65/K42</f>
        <v>1.3714126448814459</v>
      </c>
      <c r="N65" s="3">
        <f>L65/K42</f>
        <v>0.1711333113190617</v>
      </c>
      <c r="O65" s="3"/>
    </row>
    <row r="66" spans="8:15">
      <c r="H66" s="201"/>
      <c r="I66" s="3"/>
      <c r="J66" s="3">
        <v>0.95415705543196638</v>
      </c>
      <c r="K66" s="3"/>
      <c r="L66" s="3"/>
      <c r="M66" s="3"/>
      <c r="N66" s="3"/>
      <c r="O66" s="3"/>
    </row>
    <row r="67" spans="8:15">
      <c r="H67" s="201"/>
      <c r="I67" s="3"/>
      <c r="J67" s="3">
        <v>0.77002452614130101</v>
      </c>
      <c r="K67" s="3"/>
      <c r="L67" s="3"/>
      <c r="M67" s="3"/>
      <c r="N67" s="3"/>
      <c r="O67" s="3"/>
    </row>
    <row r="68" spans="8:15">
      <c r="H68" s="201"/>
      <c r="I68" s="210" t="s">
        <v>107</v>
      </c>
      <c r="J68" s="3">
        <v>1.3527899823336442</v>
      </c>
      <c r="K68" s="3">
        <f>AVERAGE(J68:J70)</f>
        <v>1.5119164793441227</v>
      </c>
      <c r="L68" s="3">
        <f>STDEV(J68:J70)</f>
        <v>0.51187087246732099</v>
      </c>
      <c r="M68" s="3">
        <f>K68/K42</f>
        <v>2.4859719760665797</v>
      </c>
      <c r="N68" s="3">
        <f>L68/K42</f>
        <v>0.84164480095522598</v>
      </c>
      <c r="O68" s="3"/>
    </row>
    <row r="69" spans="8:15">
      <c r="H69" s="201"/>
      <c r="I69" s="3"/>
      <c r="J69" s="3">
        <v>2.0844511859910448</v>
      </c>
      <c r="K69" s="3"/>
      <c r="L69" s="3"/>
      <c r="M69" s="3"/>
      <c r="N69" s="3"/>
      <c r="O69" s="3"/>
    </row>
    <row r="70" spans="8:15">
      <c r="H70" s="201"/>
      <c r="I70" s="3"/>
      <c r="J70" s="3">
        <v>1.0985082697076785</v>
      </c>
      <c r="K70" s="3"/>
      <c r="L70" s="3"/>
      <c r="M70" s="3"/>
      <c r="N70" s="3"/>
      <c r="O70" s="3"/>
    </row>
    <row r="71" spans="8:15">
      <c r="H71" s="201"/>
      <c r="I71" s="210" t="s">
        <v>348</v>
      </c>
      <c r="J71" s="3">
        <v>1.5618967676034694</v>
      </c>
      <c r="K71" s="3">
        <f>AVERAGE(J71:J73)</f>
        <v>2.8130088441905863</v>
      </c>
      <c r="L71" s="3">
        <f>STDEV(J71:J73)</f>
        <v>1.5127252655188521</v>
      </c>
      <c r="M71" s="3">
        <f>K71/K42</f>
        <v>4.6252959410290071</v>
      </c>
      <c r="N71" s="3">
        <f>L71/K42</f>
        <v>2.4873018245023077</v>
      </c>
      <c r="O71" s="3"/>
    </row>
    <row r="72" spans="8:15">
      <c r="H72" s="201"/>
      <c r="I72" s="3"/>
      <c r="J72" s="3">
        <v>4.494205284232053</v>
      </c>
      <c r="K72" s="3"/>
      <c r="L72" s="3"/>
      <c r="M72" s="3"/>
      <c r="N72" s="3"/>
      <c r="O72" s="3"/>
    </row>
    <row r="73" spans="8:15">
      <c r="H73" s="201"/>
      <c r="I73" s="3"/>
      <c r="J73" s="3">
        <v>2.3829244807362371</v>
      </c>
      <c r="K73" s="3"/>
      <c r="L73" s="3"/>
      <c r="M73" s="3"/>
      <c r="N73" s="3"/>
      <c r="O73" s="3"/>
    </row>
    <row r="74" spans="8:15" ht="14">
      <c r="H74" s="201"/>
      <c r="I74" s="201"/>
      <c r="J74" s="202"/>
      <c r="K74" s="205"/>
      <c r="L74" s="204"/>
    </row>
  </sheetData>
  <sheetProtection sheet="1" objects="1" scenarios="1"/>
  <phoneticPr fontId="3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A2" workbookViewId="0"/>
  </sheetViews>
  <sheetFormatPr baseColWidth="10" defaultRowHeight="13" x14ac:dyDescent="0"/>
  <sheetData>
    <row r="1" spans="1:18">
      <c r="A1" s="77" t="s">
        <v>43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>
      <c r="A2" s="30"/>
      <c r="J2" s="30"/>
      <c r="K2" s="74"/>
      <c r="L2" s="74"/>
      <c r="M2" s="75"/>
      <c r="N2" s="74"/>
      <c r="O2" s="75"/>
      <c r="P2" s="74"/>
      <c r="Q2" s="74"/>
      <c r="R2" s="7"/>
    </row>
    <row r="3" spans="1:18" s="97" customFormat="1">
      <c r="A3" s="25" t="s">
        <v>635</v>
      </c>
      <c r="B3" s="79" t="s">
        <v>636</v>
      </c>
      <c r="C3" s="79" t="s">
        <v>637</v>
      </c>
      <c r="D3" s="25" t="s">
        <v>638</v>
      </c>
      <c r="E3" s="25" t="s">
        <v>639</v>
      </c>
      <c r="F3" s="79" t="s">
        <v>640</v>
      </c>
      <c r="G3" s="25" t="s">
        <v>641</v>
      </c>
      <c r="H3" s="25" t="s">
        <v>642</v>
      </c>
      <c r="J3" s="18"/>
      <c r="K3" s="98"/>
      <c r="L3" s="98"/>
      <c r="M3" s="99"/>
      <c r="N3" s="99"/>
      <c r="O3" s="99"/>
      <c r="P3" s="99"/>
      <c r="Q3" s="98"/>
      <c r="R3" s="100"/>
    </row>
    <row r="4" spans="1:18">
      <c r="A4" s="78" t="s">
        <v>71</v>
      </c>
      <c r="B4" s="31">
        <v>73.393749917494702</v>
      </c>
      <c r="C4" s="31">
        <f t="shared" ref="C4:C10" si="0">B4*0.5</f>
        <v>36.696874958747351</v>
      </c>
      <c r="D4" s="24">
        <v>3</v>
      </c>
      <c r="E4" s="31">
        <f>C4/D4</f>
        <v>12.232291652915784</v>
      </c>
      <c r="F4" s="31">
        <f>AVERAGE(E4:E6)</f>
        <v>19.733907730669841</v>
      </c>
      <c r="G4" s="31">
        <f>STDEV(E4:E6)</f>
        <v>7.5350560255316088</v>
      </c>
      <c r="H4" s="73"/>
      <c r="J4" s="30"/>
      <c r="K4" s="74"/>
      <c r="L4" s="74"/>
      <c r="M4" s="76"/>
      <c r="N4" s="76"/>
      <c r="O4" s="76"/>
      <c r="P4" s="76"/>
      <c r="Q4" s="74"/>
      <c r="R4" s="7"/>
    </row>
    <row r="5" spans="1:18">
      <c r="A5" s="78" t="s">
        <v>72</v>
      </c>
      <c r="B5" s="31">
        <v>118.00480333149869</v>
      </c>
      <c r="C5" s="31">
        <f t="shared" si="0"/>
        <v>59.002401665749346</v>
      </c>
      <c r="D5" s="24">
        <v>3</v>
      </c>
      <c r="E5" s="31">
        <f t="shared" ref="E5:E30" si="1">C5/D5</f>
        <v>19.66746722191645</v>
      </c>
      <c r="F5" s="31"/>
      <c r="G5" s="31"/>
      <c r="H5" s="73"/>
      <c r="J5" s="30"/>
      <c r="K5" s="74"/>
      <c r="L5" s="74"/>
      <c r="M5" s="76"/>
      <c r="N5" s="76"/>
      <c r="O5" s="76"/>
      <c r="P5" s="76"/>
      <c r="Q5" s="74"/>
      <c r="R5" s="7"/>
    </row>
    <row r="6" spans="1:18">
      <c r="A6" s="78" t="s">
        <v>73</v>
      </c>
      <c r="B6" s="31">
        <v>218.41571453741835</v>
      </c>
      <c r="C6" s="31">
        <f t="shared" si="0"/>
        <v>109.20785726870918</v>
      </c>
      <c r="D6" s="24">
        <v>4</v>
      </c>
      <c r="E6" s="31">
        <f>C6/D6</f>
        <v>27.301964317177294</v>
      </c>
      <c r="F6" s="31"/>
      <c r="G6" s="31"/>
      <c r="H6" s="73"/>
      <c r="J6" s="30"/>
      <c r="K6" s="74"/>
      <c r="L6" s="74"/>
      <c r="M6" s="76"/>
      <c r="N6" s="76"/>
      <c r="O6" s="76"/>
      <c r="P6" s="76"/>
      <c r="Q6" s="74"/>
      <c r="R6" s="7"/>
    </row>
    <row r="7" spans="1:18">
      <c r="A7" s="78" t="s">
        <v>170</v>
      </c>
      <c r="B7" s="31">
        <v>193.64020143565045</v>
      </c>
      <c r="C7" s="31">
        <f t="shared" si="0"/>
        <v>96.820100717825227</v>
      </c>
      <c r="D7" s="24">
        <v>3</v>
      </c>
      <c r="E7" s="31">
        <f t="shared" si="1"/>
        <v>32.273366905941742</v>
      </c>
      <c r="F7" s="31">
        <f>AVERAGE(E8,E7)</f>
        <v>19.892180120782747</v>
      </c>
      <c r="G7" s="31">
        <f>STDEV(E7,E8)</f>
        <v>17.509642269846388</v>
      </c>
      <c r="H7" s="73"/>
      <c r="J7" s="30"/>
      <c r="K7" s="74"/>
      <c r="L7" s="74"/>
      <c r="M7" s="76"/>
      <c r="N7" s="76"/>
      <c r="O7" s="76"/>
      <c r="P7" s="76"/>
      <c r="Q7" s="74"/>
      <c r="R7" s="7"/>
    </row>
    <row r="8" spans="1:18">
      <c r="A8" s="78" t="s">
        <v>171</v>
      </c>
      <c r="B8" s="31">
        <v>60.087946684990001</v>
      </c>
      <c r="C8" s="31">
        <f t="shared" si="0"/>
        <v>30.043973342495001</v>
      </c>
      <c r="D8" s="24">
        <v>4</v>
      </c>
      <c r="E8" s="31">
        <f>C8/D8</f>
        <v>7.5109933356237502</v>
      </c>
      <c r="F8" s="31"/>
      <c r="G8" s="31"/>
      <c r="H8" s="73"/>
      <c r="J8" s="30"/>
      <c r="K8" s="74"/>
      <c r="L8" s="74"/>
      <c r="M8" s="74"/>
      <c r="N8" s="74"/>
      <c r="O8" s="74"/>
      <c r="P8" s="74"/>
      <c r="Q8" s="74"/>
      <c r="R8" s="7"/>
    </row>
    <row r="9" spans="1:18">
      <c r="A9" s="78" t="s">
        <v>310</v>
      </c>
      <c r="B9" s="31" t="s">
        <v>74</v>
      </c>
      <c r="C9" s="31" t="s">
        <v>75</v>
      </c>
      <c r="D9" s="24">
        <v>3</v>
      </c>
      <c r="E9" s="31" t="s">
        <v>74</v>
      </c>
      <c r="F9" s="31"/>
      <c r="G9" s="31"/>
      <c r="H9" s="73"/>
      <c r="J9" s="30"/>
      <c r="K9" s="74"/>
      <c r="L9" s="74"/>
      <c r="M9" s="74"/>
      <c r="N9" s="74"/>
      <c r="O9" s="74"/>
      <c r="P9" s="74"/>
      <c r="Q9" s="74"/>
      <c r="R9" s="7"/>
    </row>
    <row r="10" spans="1:18">
      <c r="A10" s="78" t="s">
        <v>544</v>
      </c>
      <c r="B10" s="31">
        <v>301.48398528066792</v>
      </c>
      <c r="C10" s="31">
        <f t="shared" si="0"/>
        <v>150.74199264033396</v>
      </c>
      <c r="D10" s="24">
        <v>3</v>
      </c>
      <c r="E10" s="31">
        <f t="shared" si="1"/>
        <v>50.247330880111321</v>
      </c>
      <c r="F10" s="31">
        <f>AVERAGE(E10:E12)</f>
        <v>35.246805995660019</v>
      </c>
      <c r="G10" s="31">
        <f>STDEV(E10:E12)</f>
        <v>13.207039492019112</v>
      </c>
      <c r="H10" s="73"/>
      <c r="J10" s="30"/>
      <c r="K10" s="30"/>
      <c r="L10" s="30"/>
      <c r="M10" s="30"/>
      <c r="N10" s="30"/>
      <c r="O10" s="30"/>
      <c r="P10" s="30"/>
      <c r="Q10" s="30"/>
    </row>
    <row r="11" spans="1:18">
      <c r="A11" s="78" t="s">
        <v>172</v>
      </c>
      <c r="B11" s="31">
        <v>152.19966211996558</v>
      </c>
      <c r="C11" s="31">
        <f t="shared" ref="C11:C30" si="2">B11*0.5</f>
        <v>76.09983105998279</v>
      </c>
      <c r="D11" s="24">
        <v>3</v>
      </c>
      <c r="E11" s="31">
        <f t="shared" si="1"/>
        <v>25.366610353327598</v>
      </c>
      <c r="F11" s="31"/>
      <c r="G11" s="31"/>
      <c r="H11" s="73"/>
      <c r="J11" s="30"/>
      <c r="K11" s="30"/>
      <c r="L11" s="30"/>
      <c r="M11" s="30"/>
      <c r="N11" s="30"/>
      <c r="O11" s="30"/>
      <c r="P11" s="30"/>
      <c r="Q11" s="30"/>
    </row>
    <row r="12" spans="1:18">
      <c r="A12" s="78" t="s">
        <v>179</v>
      </c>
      <c r="B12" s="31">
        <v>241.01181402832913</v>
      </c>
      <c r="C12" s="31">
        <f t="shared" si="2"/>
        <v>120.50590701416456</v>
      </c>
      <c r="D12" s="24">
        <v>4</v>
      </c>
      <c r="E12" s="31">
        <f t="shared" si="1"/>
        <v>30.126476753541141</v>
      </c>
      <c r="F12" s="31"/>
      <c r="G12" s="31"/>
      <c r="H12" s="73"/>
      <c r="J12" s="30"/>
      <c r="K12" s="30"/>
      <c r="L12" s="30"/>
      <c r="M12" s="30"/>
      <c r="N12" s="30"/>
      <c r="O12" s="30"/>
      <c r="P12" s="30"/>
      <c r="Q12" s="30"/>
    </row>
    <row r="13" spans="1:18">
      <c r="A13" s="78" t="s">
        <v>545</v>
      </c>
      <c r="B13" s="31">
        <v>233.98329132619628</v>
      </c>
      <c r="C13" s="31">
        <f t="shared" si="2"/>
        <v>116.99164566309814</v>
      </c>
      <c r="D13" s="24">
        <v>3</v>
      </c>
      <c r="E13" s="31">
        <f t="shared" si="1"/>
        <v>38.997215221032711</v>
      </c>
      <c r="F13" s="31">
        <f>AVERAGE(E13:E15)</f>
        <v>46.723117993702125</v>
      </c>
      <c r="G13" s="31">
        <f>STDEV(E13:E15)</f>
        <v>11.68345095027264</v>
      </c>
      <c r="H13" s="73"/>
      <c r="J13" s="30"/>
      <c r="K13" s="30"/>
      <c r="L13" s="30"/>
      <c r="M13" s="30"/>
      <c r="N13" s="30"/>
      <c r="O13" s="30"/>
      <c r="P13" s="30"/>
      <c r="Q13" s="30"/>
    </row>
    <row r="14" spans="1:18">
      <c r="A14" s="78" t="s">
        <v>173</v>
      </c>
      <c r="B14" s="31">
        <v>246.04911730729756</v>
      </c>
      <c r="C14" s="31">
        <f t="shared" si="2"/>
        <v>123.02455865364878</v>
      </c>
      <c r="D14" s="24">
        <v>3</v>
      </c>
      <c r="E14" s="31">
        <f t="shared" si="1"/>
        <v>41.00818621788293</v>
      </c>
      <c r="F14" s="31"/>
      <c r="G14" s="31"/>
      <c r="H14" s="73"/>
      <c r="J14" s="30"/>
      <c r="K14" s="30"/>
      <c r="L14" s="30"/>
      <c r="M14" s="30"/>
      <c r="N14" s="30"/>
      <c r="O14" s="30"/>
      <c r="P14" s="30"/>
      <c r="Q14" s="30"/>
    </row>
    <row r="15" spans="1:18">
      <c r="A15" s="78" t="s">
        <v>180</v>
      </c>
      <c r="B15" s="31">
        <v>481.31162033752588</v>
      </c>
      <c r="C15" s="31">
        <f t="shared" si="2"/>
        <v>240.65581016876294</v>
      </c>
      <c r="D15" s="24">
        <v>4</v>
      </c>
      <c r="E15" s="31">
        <f t="shared" si="1"/>
        <v>60.163952542190735</v>
      </c>
      <c r="F15" s="31"/>
      <c r="G15" s="31"/>
      <c r="H15" s="73"/>
      <c r="J15" s="30"/>
      <c r="K15" s="30"/>
      <c r="L15" s="30"/>
      <c r="M15" s="30"/>
      <c r="N15" s="30"/>
      <c r="O15" s="30"/>
      <c r="P15" s="30"/>
      <c r="Q15" s="30"/>
    </row>
    <row r="16" spans="1:18">
      <c r="A16" s="78" t="s">
        <v>546</v>
      </c>
      <c r="B16" s="31">
        <v>337.86657238859254</v>
      </c>
      <c r="C16" s="31">
        <f t="shared" si="2"/>
        <v>168.93328619429627</v>
      </c>
      <c r="D16" s="24">
        <v>3</v>
      </c>
      <c r="E16" s="31">
        <f t="shared" si="1"/>
        <v>56.311095398098757</v>
      </c>
      <c r="F16" s="31">
        <f>AVERAGE(E16:E18)</f>
        <v>70.994816745078765</v>
      </c>
      <c r="G16" s="31">
        <f>STDEV(E16:E18)</f>
        <v>20.202639461669264</v>
      </c>
      <c r="H16" s="73"/>
      <c r="J16" s="30"/>
      <c r="K16" s="30"/>
      <c r="L16" s="30"/>
      <c r="M16" s="30"/>
      <c r="N16" s="30"/>
      <c r="O16" s="30"/>
      <c r="P16" s="30"/>
      <c r="Q16" s="30"/>
    </row>
    <row r="17" spans="1:17">
      <c r="A17" s="78" t="s">
        <v>174</v>
      </c>
      <c r="B17" s="31">
        <v>375.83002297957319</v>
      </c>
      <c r="C17" s="31">
        <f t="shared" si="2"/>
        <v>187.91501148978659</v>
      </c>
      <c r="D17" s="24">
        <v>3</v>
      </c>
      <c r="E17" s="31">
        <f t="shared" si="1"/>
        <v>62.6383371632622</v>
      </c>
      <c r="F17" s="31"/>
      <c r="G17" s="31"/>
      <c r="H17" s="73"/>
      <c r="J17" s="30"/>
      <c r="K17" s="30"/>
      <c r="L17" s="30"/>
      <c r="M17" s="30"/>
      <c r="N17" s="30"/>
      <c r="O17" s="30"/>
      <c r="P17" s="30"/>
      <c r="Q17" s="30"/>
    </row>
    <row r="18" spans="1:17">
      <c r="A18" s="78" t="s">
        <v>181</v>
      </c>
      <c r="B18" s="31">
        <v>376.14007069550138</v>
      </c>
      <c r="C18" s="31">
        <f t="shared" si="2"/>
        <v>188.07003534775069</v>
      </c>
      <c r="D18" s="24">
        <v>2</v>
      </c>
      <c r="E18" s="31">
        <f t="shared" si="1"/>
        <v>94.035017673875345</v>
      </c>
      <c r="F18" s="31"/>
      <c r="G18" s="31"/>
      <c r="H18" s="73"/>
      <c r="J18" s="30"/>
      <c r="K18" s="30"/>
      <c r="L18" s="30"/>
      <c r="M18" s="30"/>
      <c r="N18" s="30"/>
      <c r="O18" s="30"/>
      <c r="P18" s="30"/>
      <c r="Q18" s="30"/>
    </row>
    <row r="19" spans="1:17">
      <c r="A19" s="78" t="s">
        <v>547</v>
      </c>
      <c r="B19" s="31">
        <v>173.95671244243894</v>
      </c>
      <c r="C19" s="31">
        <f t="shared" si="2"/>
        <v>86.978356221219471</v>
      </c>
      <c r="D19" s="24">
        <v>3</v>
      </c>
      <c r="E19" s="31">
        <f t="shared" si="1"/>
        <v>28.992785407073157</v>
      </c>
      <c r="F19" s="31">
        <f>AVERAGE(E19:E21)</f>
        <v>34.782739102074082</v>
      </c>
      <c r="G19" s="31">
        <f>STDEV(E19:E21)</f>
        <v>6.3251609720925499</v>
      </c>
      <c r="H19" s="73">
        <f>TTEST(E19:E21,E7:E8,2,2)</f>
        <v>0.2462855845262347</v>
      </c>
      <c r="J19" s="30"/>
      <c r="K19" s="30"/>
      <c r="L19" s="30"/>
      <c r="M19" s="30"/>
      <c r="N19" s="30"/>
      <c r="O19" s="30"/>
      <c r="P19" s="30"/>
      <c r="Q19" s="30"/>
    </row>
    <row r="20" spans="1:17">
      <c r="A20" s="78" t="s">
        <v>175</v>
      </c>
      <c r="B20" s="31">
        <v>249.19937991220115</v>
      </c>
      <c r="C20" s="31">
        <f t="shared" si="2"/>
        <v>124.59968995610058</v>
      </c>
      <c r="D20" s="24">
        <v>3</v>
      </c>
      <c r="E20" s="31">
        <f t="shared" si="1"/>
        <v>41.533229985366859</v>
      </c>
      <c r="F20" s="31"/>
      <c r="G20" s="31"/>
      <c r="H20" s="73"/>
      <c r="J20" s="30"/>
      <c r="K20" s="30"/>
      <c r="L20" s="30"/>
      <c r="M20" s="30"/>
      <c r="N20" s="30"/>
      <c r="O20" s="30"/>
      <c r="P20" s="30"/>
      <c r="Q20" s="30"/>
    </row>
    <row r="21" spans="1:17">
      <c r="A21" s="78" t="s">
        <v>570</v>
      </c>
      <c r="B21" s="31">
        <v>202.93321148269337</v>
      </c>
      <c r="C21" s="31">
        <f t="shared" si="2"/>
        <v>101.46660574134668</v>
      </c>
      <c r="D21" s="24">
        <v>3</v>
      </c>
      <c r="E21" s="31">
        <f t="shared" si="1"/>
        <v>33.82220191378223</v>
      </c>
      <c r="F21" s="31"/>
      <c r="G21" s="31"/>
      <c r="H21" s="73"/>
      <c r="J21" s="30"/>
      <c r="K21" s="30"/>
      <c r="L21" s="30"/>
      <c r="M21" s="30"/>
      <c r="N21" s="30"/>
      <c r="O21" s="30"/>
      <c r="P21" s="30"/>
      <c r="Q21" s="30"/>
    </row>
    <row r="22" spans="1:17">
      <c r="A22" s="78" t="s">
        <v>548</v>
      </c>
      <c r="B22" s="31">
        <v>150.93312056245901</v>
      </c>
      <c r="C22" s="31">
        <f t="shared" si="2"/>
        <v>75.466560281229505</v>
      </c>
      <c r="D22" s="24">
        <v>3</v>
      </c>
      <c r="E22" s="31">
        <f t="shared" si="1"/>
        <v>25.155520093743167</v>
      </c>
      <c r="F22" s="31">
        <f>AVERAGE(E22:E24)</f>
        <v>25.659449882319823</v>
      </c>
      <c r="G22" s="31">
        <f>STDEV(E22:E24)</f>
        <v>2.5770299183067533</v>
      </c>
      <c r="H22" s="73">
        <f>TTEST(E22:E24,E10:E12,2,2)</f>
        <v>0.2847256997654613</v>
      </c>
      <c r="J22" s="30"/>
      <c r="K22" s="30"/>
      <c r="L22" s="30"/>
      <c r="M22" s="30"/>
      <c r="N22" s="30"/>
      <c r="O22" s="30"/>
      <c r="P22" s="30"/>
      <c r="Q22" s="30"/>
    </row>
    <row r="23" spans="1:17">
      <c r="A23" s="78" t="s">
        <v>176</v>
      </c>
      <c r="B23" s="31">
        <v>170.70733618613627</v>
      </c>
      <c r="C23" s="31">
        <f t="shared" si="2"/>
        <v>85.353668093068137</v>
      </c>
      <c r="D23" s="24">
        <v>3</v>
      </c>
      <c r="E23" s="31">
        <f t="shared" si="1"/>
        <v>28.451222697689378</v>
      </c>
      <c r="F23" s="31"/>
      <c r="G23" s="31"/>
      <c r="H23" s="73"/>
      <c r="J23" s="30"/>
      <c r="K23" s="30"/>
      <c r="L23" s="30"/>
      <c r="M23" s="30"/>
      <c r="N23" s="30"/>
      <c r="O23" s="30"/>
      <c r="P23" s="30"/>
      <c r="Q23" s="30"/>
    </row>
    <row r="24" spans="1:17">
      <c r="A24" s="78" t="s">
        <v>571</v>
      </c>
      <c r="B24" s="31">
        <v>186.97285484421545</v>
      </c>
      <c r="C24" s="31">
        <f t="shared" si="2"/>
        <v>93.486427422107724</v>
      </c>
      <c r="D24" s="24">
        <v>4</v>
      </c>
      <c r="E24" s="31">
        <f t="shared" si="1"/>
        <v>23.371606855526931</v>
      </c>
      <c r="F24" s="31"/>
      <c r="G24" s="31"/>
      <c r="H24" s="73"/>
      <c r="J24" s="30"/>
      <c r="K24" s="30"/>
      <c r="L24" s="30"/>
      <c r="M24" s="30"/>
      <c r="N24" s="30"/>
      <c r="O24" s="30"/>
      <c r="P24" s="30"/>
      <c r="Q24" s="30"/>
    </row>
    <row r="25" spans="1:17">
      <c r="A25" s="78" t="s">
        <v>168</v>
      </c>
      <c r="B25" s="31">
        <v>512.38596402621874</v>
      </c>
      <c r="C25" s="31">
        <f t="shared" si="2"/>
        <v>256.19298201310937</v>
      </c>
      <c r="D25" s="24">
        <v>3</v>
      </c>
      <c r="E25" s="31">
        <f t="shared" si="1"/>
        <v>85.397660671036462</v>
      </c>
      <c r="F25" s="31">
        <f>AVERAGE(E25:E27)</f>
        <v>41.186937127735661</v>
      </c>
      <c r="G25" s="31">
        <f>STDEV(E25:E27)</f>
        <v>38.507348075506151</v>
      </c>
      <c r="H25" s="73">
        <f>TTEST(E25:E27,E13:E15,2,2)</f>
        <v>0.82336605903668081</v>
      </c>
      <c r="J25" s="30"/>
      <c r="K25" s="30"/>
      <c r="L25" s="30"/>
      <c r="M25" s="30"/>
      <c r="N25" s="30"/>
      <c r="O25" s="30"/>
      <c r="P25" s="30"/>
      <c r="Q25" s="30"/>
    </row>
    <row r="26" spans="1:17">
      <c r="A26" s="78" t="s">
        <v>177</v>
      </c>
      <c r="B26" s="31">
        <v>89.842084100631951</v>
      </c>
      <c r="C26" s="31">
        <f t="shared" si="2"/>
        <v>44.921042050315975</v>
      </c>
      <c r="D26" s="24">
        <v>3</v>
      </c>
      <c r="E26" s="31">
        <f t="shared" si="1"/>
        <v>14.973680683438658</v>
      </c>
      <c r="F26" s="31"/>
      <c r="G26" s="31"/>
      <c r="H26" s="73"/>
      <c r="J26" s="30"/>
      <c r="K26" s="30"/>
      <c r="L26" s="30"/>
      <c r="M26" s="30"/>
      <c r="N26" s="30"/>
      <c r="O26" s="30"/>
      <c r="P26" s="30"/>
      <c r="Q26" s="30"/>
    </row>
    <row r="27" spans="1:17">
      <c r="A27" s="78" t="s">
        <v>572</v>
      </c>
      <c r="B27" s="31">
        <v>185.51576022985483</v>
      </c>
      <c r="C27" s="31">
        <f t="shared" si="2"/>
        <v>92.757880114927417</v>
      </c>
      <c r="D27" s="24">
        <v>4</v>
      </c>
      <c r="E27" s="31">
        <f t="shared" si="1"/>
        <v>23.189470028731854</v>
      </c>
      <c r="F27" s="31"/>
      <c r="G27" s="31"/>
      <c r="H27" s="73"/>
      <c r="J27" s="30"/>
      <c r="K27" s="30"/>
      <c r="L27" s="30"/>
      <c r="M27" s="30"/>
      <c r="N27" s="30"/>
      <c r="O27" s="30"/>
      <c r="P27" s="30"/>
      <c r="Q27" s="30"/>
    </row>
    <row r="28" spans="1:17">
      <c r="A28" s="78" t="s">
        <v>169</v>
      </c>
      <c r="B28" s="31">
        <v>241.08083742392498</v>
      </c>
      <c r="C28" s="31">
        <f t="shared" si="2"/>
        <v>120.54041871196249</v>
      </c>
      <c r="D28" s="24">
        <v>3</v>
      </c>
      <c r="E28" s="31">
        <f t="shared" si="1"/>
        <v>40.180139570654163</v>
      </c>
      <c r="F28" s="31">
        <f>AVERAGE(E28:E30)</f>
        <v>36.567235463689507</v>
      </c>
      <c r="G28" s="31">
        <f>STDEV(E28:E30)</f>
        <v>8.0555334890086741</v>
      </c>
      <c r="H28" s="73">
        <f>TTEST(E28:E30,E16:E18,2,2)</f>
        <v>5.1815100707255021E-2</v>
      </c>
      <c r="J28" s="30"/>
      <c r="K28" s="30"/>
      <c r="L28" s="30"/>
      <c r="M28" s="30"/>
      <c r="N28" s="30"/>
      <c r="O28" s="30"/>
      <c r="P28" s="30"/>
      <c r="Q28" s="30"/>
    </row>
    <row r="29" spans="1:17">
      <c r="A29" s="78" t="s">
        <v>178</v>
      </c>
      <c r="B29" s="31">
        <v>253.10305761781254</v>
      </c>
      <c r="C29" s="31">
        <f t="shared" si="2"/>
        <v>126.55152880890627</v>
      </c>
      <c r="D29" s="24">
        <v>3</v>
      </c>
      <c r="E29" s="31">
        <f t="shared" si="1"/>
        <v>42.183842936302092</v>
      </c>
      <c r="F29" s="31"/>
      <c r="G29" s="31"/>
      <c r="H29" s="73"/>
      <c r="J29" s="30"/>
      <c r="K29" s="30"/>
      <c r="L29" s="30"/>
      <c r="M29" s="30"/>
      <c r="N29" s="30"/>
      <c r="O29" s="30"/>
      <c r="P29" s="30"/>
      <c r="Q29" s="30"/>
    </row>
    <row r="30" spans="1:17">
      <c r="A30" s="78" t="s">
        <v>309</v>
      </c>
      <c r="B30" s="31">
        <v>218.70179107289806</v>
      </c>
      <c r="C30" s="31">
        <f t="shared" si="2"/>
        <v>109.35089553644903</v>
      </c>
      <c r="D30" s="24">
        <v>4</v>
      </c>
      <c r="E30" s="31">
        <f t="shared" si="1"/>
        <v>27.337723884112258</v>
      </c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</row>
    <row r="31" spans="1:17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workbookViewId="0"/>
  </sheetViews>
  <sheetFormatPr baseColWidth="10" defaultRowHeight="13" x14ac:dyDescent="0"/>
  <cols>
    <col min="1" max="1" width="12.42578125" customWidth="1"/>
    <col min="9" max="9" width="20.7109375" customWidth="1"/>
    <col min="10" max="10" width="13.42578125" style="105" customWidth="1"/>
    <col min="11" max="17" width="10.7109375" style="105"/>
    <col min="18" max="18" width="20.5703125" customWidth="1"/>
    <col min="19" max="19" width="14.7109375" style="63" customWidth="1"/>
    <col min="20" max="20" width="23.5703125" style="105" customWidth="1"/>
  </cols>
  <sheetData>
    <row r="1" spans="1:17">
      <c r="A1" s="271" t="s">
        <v>0</v>
      </c>
      <c r="B1" s="270"/>
    </row>
    <row r="2" spans="1:17">
      <c r="H2" s="105"/>
      <c r="I2" s="112"/>
    </row>
    <row r="3" spans="1:17" ht="20">
      <c r="A3" s="113" t="s">
        <v>677</v>
      </c>
      <c r="B3" s="43"/>
      <c r="C3" s="43"/>
      <c r="D3" s="43"/>
      <c r="E3" s="43"/>
      <c r="F3" s="43"/>
      <c r="G3" s="43"/>
      <c r="H3" s="43"/>
      <c r="I3" s="105"/>
      <c r="J3" s="114" t="s">
        <v>266</v>
      </c>
      <c r="K3" s="52"/>
      <c r="L3" s="52"/>
      <c r="M3" s="52"/>
      <c r="N3" s="52"/>
      <c r="O3" s="52"/>
      <c r="P3" s="52"/>
      <c r="Q3" s="52"/>
    </row>
    <row r="4" spans="1:17">
      <c r="A4" s="43" t="s">
        <v>622</v>
      </c>
      <c r="B4" s="43" t="s">
        <v>623</v>
      </c>
      <c r="C4" s="102" t="s">
        <v>624</v>
      </c>
      <c r="D4" s="102" t="s">
        <v>114</v>
      </c>
      <c r="E4" s="102" t="s">
        <v>495</v>
      </c>
      <c r="F4" s="42" t="s">
        <v>230</v>
      </c>
      <c r="G4" s="42" t="s">
        <v>360</v>
      </c>
      <c r="H4" s="103" t="s">
        <v>183</v>
      </c>
      <c r="I4" s="105"/>
      <c r="J4" s="52" t="s">
        <v>622</v>
      </c>
      <c r="K4" s="52" t="s">
        <v>623</v>
      </c>
      <c r="L4" s="108" t="s">
        <v>624</v>
      </c>
      <c r="M4" s="108" t="s">
        <v>114</v>
      </c>
      <c r="N4" s="108" t="s">
        <v>495</v>
      </c>
      <c r="O4" s="51" t="s">
        <v>230</v>
      </c>
      <c r="P4" s="51" t="s">
        <v>360</v>
      </c>
      <c r="Q4" s="115" t="s">
        <v>183</v>
      </c>
    </row>
    <row r="5" spans="1:17">
      <c r="A5" s="43" t="s">
        <v>502</v>
      </c>
      <c r="B5" s="43" t="s">
        <v>350</v>
      </c>
      <c r="C5" s="43">
        <v>1</v>
      </c>
      <c r="D5" s="43">
        <f>AVERAGE(C5:C7)</f>
        <v>1.187824702901346</v>
      </c>
      <c r="E5" s="43">
        <f>STDEV(C5:C7)</f>
        <v>0.16323680285555361</v>
      </c>
      <c r="F5" s="43">
        <f>D5/D5</f>
        <v>1</v>
      </c>
      <c r="G5" s="43">
        <f>E5/D5</f>
        <v>0.13742499415682816</v>
      </c>
      <c r="H5" s="43"/>
      <c r="I5" s="105"/>
      <c r="J5" s="52" t="s">
        <v>502</v>
      </c>
      <c r="K5" s="52" t="s">
        <v>109</v>
      </c>
      <c r="L5" s="52">
        <v>1</v>
      </c>
      <c r="M5" s="52">
        <f>AVERAGE(L5:L7)</f>
        <v>0.89836624741825233</v>
      </c>
      <c r="N5" s="52">
        <f>STDEV(L5:L7)</f>
        <v>0.19039982121912419</v>
      </c>
      <c r="O5" s="52">
        <f>M5/M5</f>
        <v>1</v>
      </c>
      <c r="P5" s="52">
        <f>N5/M5</f>
        <v>0.21194008764944144</v>
      </c>
      <c r="Q5" s="189"/>
    </row>
    <row r="6" spans="1:17">
      <c r="A6" s="43" t="s">
        <v>503</v>
      </c>
      <c r="B6" s="43" t="s">
        <v>350</v>
      </c>
      <c r="C6" s="43">
        <v>1.2954361251788664</v>
      </c>
      <c r="D6" s="43"/>
      <c r="E6" s="43"/>
      <c r="F6" s="43"/>
      <c r="G6" s="43"/>
      <c r="H6" s="43"/>
      <c r="I6" s="105"/>
      <c r="J6" s="52" t="s">
        <v>503</v>
      </c>
      <c r="K6" s="52" t="s">
        <v>109</v>
      </c>
      <c r="L6" s="52">
        <v>0.67871505242294983</v>
      </c>
      <c r="M6" s="52"/>
      <c r="N6" s="52"/>
      <c r="O6" s="52"/>
      <c r="P6" s="52"/>
      <c r="Q6" s="189"/>
    </row>
    <row r="7" spans="1:17">
      <c r="A7" s="43" t="s">
        <v>250</v>
      </c>
      <c r="B7" s="43" t="s">
        <v>350</v>
      </c>
      <c r="C7" s="43">
        <v>1.2680379835251716</v>
      </c>
      <c r="D7" s="43"/>
      <c r="E7" s="43"/>
      <c r="F7" s="43"/>
      <c r="G7" s="43"/>
      <c r="H7" s="43"/>
      <c r="I7" s="105"/>
      <c r="J7" s="52" t="s">
        <v>250</v>
      </c>
      <c r="K7" s="52" t="s">
        <v>109</v>
      </c>
      <c r="L7" s="52">
        <v>1.016383689831807</v>
      </c>
      <c r="M7" s="52"/>
      <c r="N7" s="52"/>
      <c r="O7" s="52"/>
      <c r="P7" s="52"/>
      <c r="Q7" s="189"/>
    </row>
    <row r="8" spans="1:17">
      <c r="A8" s="43" t="s">
        <v>251</v>
      </c>
      <c r="B8" s="43" t="s">
        <v>350</v>
      </c>
      <c r="C8" s="43">
        <v>1.0355285682830484</v>
      </c>
      <c r="D8" s="43">
        <f>AVERAGE(C8:C10)</f>
        <v>1.400602538421821</v>
      </c>
      <c r="E8" s="43">
        <f>STDEV(C8:C10)</f>
        <v>0.46748318814920536</v>
      </c>
      <c r="F8" s="43">
        <f>D8/D5</f>
        <v>1.1791323542949983</v>
      </c>
      <c r="G8" s="43">
        <f>E8/D5</f>
        <v>0.39356243981737754</v>
      </c>
      <c r="H8" s="43"/>
      <c r="I8" s="105"/>
      <c r="J8" s="52" t="s">
        <v>251</v>
      </c>
      <c r="K8" s="52" t="s">
        <v>109</v>
      </c>
      <c r="L8" s="52">
        <v>0.73798658095192171</v>
      </c>
      <c r="M8" s="52">
        <f>AVERAGE(L8:L10)</f>
        <v>0.77339820852405772</v>
      </c>
      <c r="N8" s="52">
        <f>STDEV(L8:L10)</f>
        <v>0.13265710569222636</v>
      </c>
      <c r="O8" s="52">
        <f>M8/M5</f>
        <v>0.86089410721592563</v>
      </c>
      <c r="P8" s="52">
        <f>N8/M5</f>
        <v>0.14766483722363757</v>
      </c>
      <c r="Q8" s="189"/>
    </row>
    <row r="9" spans="1:17">
      <c r="A9" s="43" t="s">
        <v>252</v>
      </c>
      <c r="B9" s="43" t="s">
        <v>350</v>
      </c>
      <c r="C9" s="43">
        <v>1.2387831986654803</v>
      </c>
      <c r="D9" s="43"/>
      <c r="E9" s="43"/>
      <c r="F9" s="43"/>
      <c r="G9" s="43"/>
      <c r="H9" s="43"/>
      <c r="I9" s="105"/>
      <c r="J9" s="52" t="s">
        <v>252</v>
      </c>
      <c r="K9" s="52" t="s">
        <v>109</v>
      </c>
      <c r="L9" s="52">
        <v>0.66204039395125081</v>
      </c>
      <c r="M9" s="52"/>
      <c r="N9" s="52"/>
      <c r="O9" s="52"/>
      <c r="P9" s="52"/>
      <c r="Q9" s="189"/>
    </row>
    <row r="10" spans="1:17">
      <c r="A10" s="43" t="s">
        <v>253</v>
      </c>
      <c r="B10" s="43" t="s">
        <v>350</v>
      </c>
      <c r="C10" s="43">
        <v>1.9274958483169342</v>
      </c>
      <c r="D10" s="43"/>
      <c r="E10" s="43"/>
      <c r="F10" s="43"/>
      <c r="G10" s="43"/>
      <c r="H10" s="43"/>
      <c r="I10" s="105"/>
      <c r="J10" s="52" t="s">
        <v>253</v>
      </c>
      <c r="K10" s="52" t="s">
        <v>109</v>
      </c>
      <c r="L10" s="52">
        <v>0.92016765066900053</v>
      </c>
      <c r="M10" s="52"/>
      <c r="N10" s="52"/>
      <c r="O10" s="52"/>
      <c r="P10" s="52"/>
      <c r="Q10" s="189"/>
    </row>
    <row r="11" spans="1:17">
      <c r="A11" s="43" t="s">
        <v>254</v>
      </c>
      <c r="B11" s="43" t="s">
        <v>350</v>
      </c>
      <c r="C11" s="43">
        <v>1.4791631501456357</v>
      </c>
      <c r="D11" s="43">
        <f>AVERAGE(C11:C13)</f>
        <v>1.4709426487383663</v>
      </c>
      <c r="E11" s="43">
        <f>STDEV(C11:C13)</f>
        <v>0.14064548788748463</v>
      </c>
      <c r="F11" s="43">
        <f>D11/D5</f>
        <v>1.2383499393012156</v>
      </c>
      <c r="G11" s="43">
        <f>E11/D5</f>
        <v>0.1184059293799397</v>
      </c>
      <c r="H11" s="43"/>
      <c r="I11" s="105"/>
      <c r="J11" s="52" t="s">
        <v>254</v>
      </c>
      <c r="K11" s="52" t="s">
        <v>109</v>
      </c>
      <c r="L11" s="52">
        <v>0.7112386772849405</v>
      </c>
      <c r="M11" s="52">
        <f>AVERAGE(L11:L13)</f>
        <v>0.82973703345757233</v>
      </c>
      <c r="N11" s="52">
        <f>STDEV(L11:L13)</f>
        <v>0.10273626414704175</v>
      </c>
      <c r="O11" s="52">
        <f>M11/M5</f>
        <v>0.92360664243797186</v>
      </c>
      <c r="P11" s="52">
        <f>N11/M5</f>
        <v>0.1143589982841495</v>
      </c>
      <c r="Q11" s="189"/>
    </row>
    <row r="12" spans="1:17">
      <c r="A12" s="43" t="s">
        <v>255</v>
      </c>
      <c r="B12" s="43" t="s">
        <v>350</v>
      </c>
      <c r="C12" s="43">
        <v>1.3263672038385592</v>
      </c>
      <c r="D12" s="43"/>
      <c r="E12" s="43"/>
      <c r="F12" s="43"/>
      <c r="G12" s="43"/>
      <c r="H12" s="43"/>
      <c r="I12" s="105"/>
      <c r="J12" s="52" t="s">
        <v>255</v>
      </c>
      <c r="K12" s="52" t="s">
        <v>109</v>
      </c>
      <c r="L12" s="52">
        <v>0.88415458043432527</v>
      </c>
      <c r="M12" s="52"/>
      <c r="N12" s="52"/>
      <c r="O12" s="52"/>
      <c r="P12" s="52"/>
      <c r="Q12" s="189"/>
    </row>
    <row r="13" spans="1:17">
      <c r="A13" s="43" t="s">
        <v>256</v>
      </c>
      <c r="B13" s="43" t="s">
        <v>350</v>
      </c>
      <c r="C13" s="43">
        <v>1.6072975922309038</v>
      </c>
      <c r="D13" s="43"/>
      <c r="E13" s="43"/>
      <c r="F13" s="43"/>
      <c r="G13" s="43"/>
      <c r="H13" s="43"/>
      <c r="I13" s="105"/>
      <c r="J13" s="52" t="s">
        <v>256</v>
      </c>
      <c r="K13" s="52" t="s">
        <v>109</v>
      </c>
      <c r="L13" s="52">
        <v>0.89381784265345099</v>
      </c>
      <c r="M13" s="52"/>
      <c r="N13" s="52"/>
      <c r="O13" s="52"/>
      <c r="P13" s="52"/>
      <c r="Q13" s="189"/>
    </row>
    <row r="14" spans="1:17">
      <c r="A14" s="43" t="s">
        <v>257</v>
      </c>
      <c r="B14" s="43" t="s">
        <v>350</v>
      </c>
      <c r="C14" s="43">
        <v>1.6781480985007242</v>
      </c>
      <c r="D14" s="43">
        <f>AVERAGE(C14:C16)</f>
        <v>1.6977377494251076</v>
      </c>
      <c r="E14" s="43">
        <f>STDEV(C14:C16)</f>
        <v>0.49754814389146723</v>
      </c>
      <c r="F14" s="43">
        <f>D14/D5</f>
        <v>1.429283079631416</v>
      </c>
      <c r="G14" s="43">
        <f>E14/D5</f>
        <v>0.41887337641334671</v>
      </c>
      <c r="H14" s="43"/>
      <c r="I14" s="105"/>
      <c r="J14" s="52" t="s">
        <v>257</v>
      </c>
      <c r="K14" s="52" t="s">
        <v>109</v>
      </c>
      <c r="L14" s="52">
        <v>0.81482017333115309</v>
      </c>
      <c r="M14" s="52">
        <f>AVERAGE(L14:L16)</f>
        <v>0.96518363806990859</v>
      </c>
      <c r="N14" s="52">
        <f>STDEV(L14:L16)</f>
        <v>0.15393166164421312</v>
      </c>
      <c r="O14" s="52">
        <f>M14/M5</f>
        <v>1.0743765594975077</v>
      </c>
      <c r="P14" s="52">
        <f>N14/M5</f>
        <v>0.17134622108364583</v>
      </c>
      <c r="Q14" s="189"/>
    </row>
    <row r="15" spans="1:17">
      <c r="A15" s="43" t="s">
        <v>258</v>
      </c>
      <c r="B15" s="43" t="s">
        <v>350</v>
      </c>
      <c r="C15" s="43">
        <v>2.2047914005227418</v>
      </c>
      <c r="D15" s="43"/>
      <c r="E15" s="43"/>
      <c r="F15" s="43"/>
      <c r="G15" s="43"/>
      <c r="H15" s="43"/>
      <c r="I15" s="105"/>
      <c r="J15" s="52" t="s">
        <v>258</v>
      </c>
      <c r="K15" s="52" t="s">
        <v>109</v>
      </c>
      <c r="L15" s="52">
        <v>0.95827957501543459</v>
      </c>
      <c r="M15" s="52"/>
      <c r="N15" s="52"/>
      <c r="O15" s="52"/>
      <c r="P15" s="52"/>
      <c r="Q15" s="189"/>
    </row>
    <row r="16" spans="1:17">
      <c r="A16" s="43" t="s">
        <v>182</v>
      </c>
      <c r="B16" s="43" t="s">
        <v>350</v>
      </c>
      <c r="C16" s="43">
        <v>1.2102737492518563</v>
      </c>
      <c r="D16" s="43"/>
      <c r="E16" s="43"/>
      <c r="F16" s="43"/>
      <c r="G16" s="43"/>
      <c r="H16" s="43"/>
      <c r="I16" s="105"/>
      <c r="J16" s="52" t="s">
        <v>182</v>
      </c>
      <c r="K16" s="52" t="s">
        <v>109</v>
      </c>
      <c r="L16" s="52">
        <v>1.122451165863138</v>
      </c>
      <c r="M16" s="52"/>
      <c r="N16" s="52"/>
      <c r="O16" s="52"/>
      <c r="P16" s="52"/>
      <c r="Q16" s="189"/>
    </row>
    <row r="17" spans="1:18">
      <c r="A17" s="43" t="s">
        <v>88</v>
      </c>
      <c r="B17" s="43" t="s">
        <v>350</v>
      </c>
      <c r="C17" s="43">
        <v>0.44373557942800018</v>
      </c>
      <c r="D17" s="43">
        <f>AVERAGE(C17:C19)</f>
        <v>1.1864167632647142</v>
      </c>
      <c r="E17" s="43">
        <f>STDEV(C17:C19)</f>
        <v>0.76594470154426053</v>
      </c>
      <c r="F17" s="43">
        <f>D17/D17</f>
        <v>1</v>
      </c>
      <c r="G17" s="43">
        <f>E17/D17</f>
        <v>0.64559497577948699</v>
      </c>
      <c r="H17" s="43">
        <f>TTEST(C17:C19,C5:C7,2,2)</f>
        <v>0.99766459418890063</v>
      </c>
      <c r="I17" s="105"/>
      <c r="J17" s="52" t="s">
        <v>88</v>
      </c>
      <c r="K17" s="52" t="s">
        <v>109</v>
      </c>
      <c r="L17" s="52">
        <v>0.63633418001068198</v>
      </c>
      <c r="M17" s="52">
        <f>AVERAGE(L17:L19)</f>
        <v>0.76115972735151516</v>
      </c>
      <c r="N17" s="52">
        <f>STDEV(L17:L19)</f>
        <v>0.29897250568161249</v>
      </c>
      <c r="O17" s="52">
        <f>M17/M17</f>
        <v>1</v>
      </c>
      <c r="P17" s="52">
        <f>N17/M17</f>
        <v>0.3927855020941517</v>
      </c>
      <c r="Q17" s="189">
        <f>TTEST(L17:L19,L5:L7,2,2)</f>
        <v>0.5392828174681219</v>
      </c>
    </row>
    <row r="18" spans="1:18">
      <c r="A18" s="43" t="s">
        <v>89</v>
      </c>
      <c r="B18" s="43" t="s">
        <v>350</v>
      </c>
      <c r="C18" s="43">
        <v>1.1418369538982829</v>
      </c>
      <c r="D18" s="43"/>
      <c r="E18" s="43"/>
      <c r="F18" s="43"/>
      <c r="G18" s="43"/>
      <c r="H18" s="43"/>
      <c r="I18" s="105"/>
      <c r="J18" s="52" t="s">
        <v>89</v>
      </c>
      <c r="K18" s="52" t="s">
        <v>109</v>
      </c>
      <c r="L18" s="52">
        <v>0.54482800116258423</v>
      </c>
      <c r="M18" s="52"/>
      <c r="N18" s="52"/>
      <c r="O18" s="52"/>
      <c r="P18" s="52"/>
      <c r="Q18" s="189"/>
    </row>
    <row r="19" spans="1:18">
      <c r="A19" s="43" t="s">
        <v>90</v>
      </c>
      <c r="B19" s="43" t="s">
        <v>350</v>
      </c>
      <c r="C19" s="43">
        <v>1.9736777564678594</v>
      </c>
      <c r="D19" s="43"/>
      <c r="E19" s="43"/>
      <c r="F19" s="43"/>
      <c r="G19" s="43"/>
      <c r="H19" s="43"/>
      <c r="I19" s="105"/>
      <c r="J19" s="52" t="s">
        <v>90</v>
      </c>
      <c r="K19" s="52" t="s">
        <v>109</v>
      </c>
      <c r="L19" s="52">
        <v>1.1023170008812795</v>
      </c>
      <c r="M19" s="52"/>
      <c r="N19" s="52"/>
      <c r="O19" s="52"/>
      <c r="P19" s="52"/>
      <c r="Q19" s="189"/>
    </row>
    <row r="20" spans="1:18">
      <c r="A20" s="43" t="s">
        <v>91</v>
      </c>
      <c r="B20" s="43" t="s">
        <v>350</v>
      </c>
      <c r="C20" s="43">
        <v>2.653832360076299</v>
      </c>
      <c r="D20" s="43">
        <f>AVERAGE(C20:C22)</f>
        <v>1.6460085250316097</v>
      </c>
      <c r="E20" s="43">
        <f>STDEV(C20:C22)</f>
        <v>1.4363086357495201</v>
      </c>
      <c r="F20" s="43">
        <f>D20/D17</f>
        <v>1.3873780074568542</v>
      </c>
      <c r="G20" s="43">
        <f>E20/D17</f>
        <v>1.2106273952141131</v>
      </c>
      <c r="H20" s="43">
        <f>TTEST(C20:C22,C8:C10,2,2)</f>
        <v>0.79235655469088506</v>
      </c>
      <c r="I20" s="105"/>
      <c r="J20" s="52" t="s">
        <v>91</v>
      </c>
      <c r="K20" s="52" t="s">
        <v>109</v>
      </c>
      <c r="L20" s="52">
        <v>1.1770986334795035</v>
      </c>
      <c r="M20" s="52">
        <f>AVERAGE(L20:L22)</f>
        <v>1.1263236943518571</v>
      </c>
      <c r="N20" s="52">
        <f>STDEV(L20:L22)</f>
        <v>9.255742696804832E-2</v>
      </c>
      <c r="O20" s="52">
        <f>M20/M17</f>
        <v>1.4797468308930954</v>
      </c>
      <c r="P20" s="52">
        <f>N20/M17</f>
        <v>0.12160053092943512</v>
      </c>
      <c r="Q20" s="189">
        <f>TTEST(L20:L22,L8:L10,2,2)</f>
        <v>1.9451399635931486E-2</v>
      </c>
      <c r="R20" t="s">
        <v>62</v>
      </c>
    </row>
    <row r="21" spans="1:18">
      <c r="A21" s="43" t="s">
        <v>92</v>
      </c>
      <c r="B21" s="43" t="s">
        <v>350</v>
      </c>
      <c r="C21" s="43">
        <v>2.2827985121563596</v>
      </c>
      <c r="D21" s="43"/>
      <c r="E21" s="43"/>
      <c r="F21" s="43"/>
      <c r="G21" s="43"/>
      <c r="H21" s="43"/>
      <c r="I21" s="105"/>
      <c r="J21" s="52" t="s">
        <v>92</v>
      </c>
      <c r="K21" s="52" t="s">
        <v>109</v>
      </c>
      <c r="L21" s="52">
        <v>1.0194911116480581</v>
      </c>
      <c r="M21" s="52"/>
      <c r="N21" s="52"/>
      <c r="O21" s="52"/>
      <c r="P21" s="52"/>
      <c r="Q21" s="189"/>
    </row>
    <row r="22" spans="1:18">
      <c r="A22" s="43" t="s">
        <v>93</v>
      </c>
      <c r="B22" s="43" t="s">
        <v>350</v>
      </c>
      <c r="C22" s="43">
        <v>1.3947028621705884E-3</v>
      </c>
      <c r="D22" s="43"/>
      <c r="E22" s="43"/>
      <c r="F22" s="43"/>
      <c r="G22" s="43"/>
      <c r="H22" s="43"/>
      <c r="I22" s="105"/>
      <c r="J22" s="52" t="s">
        <v>93</v>
      </c>
      <c r="K22" s="52" t="s">
        <v>109</v>
      </c>
      <c r="L22" s="52">
        <v>1.1823813379280095</v>
      </c>
      <c r="M22" s="52"/>
      <c r="N22" s="52"/>
      <c r="O22" s="52"/>
      <c r="P22" s="52"/>
      <c r="Q22" s="189"/>
    </row>
    <row r="23" spans="1:18">
      <c r="A23" s="43" t="s">
        <v>118</v>
      </c>
      <c r="B23" s="43" t="s">
        <v>350</v>
      </c>
      <c r="C23" s="43">
        <v>1.5749310795205469</v>
      </c>
      <c r="D23" s="43">
        <f>AVERAGE(C23:C25)</f>
        <v>2.1384237921088052</v>
      </c>
      <c r="E23" s="43">
        <f>STDEV(C23:C25)</f>
        <v>0.49355944405604002</v>
      </c>
      <c r="F23" s="43">
        <f>D23/D17</f>
        <v>1.8024220984744115</v>
      </c>
      <c r="G23" s="43">
        <f>E23/D17</f>
        <v>0.41600848819591119</v>
      </c>
      <c r="H23" s="43">
        <f>TTEST(C23:C25,C11:C13,2,2)</f>
        <v>8.7381936961758402E-2</v>
      </c>
      <c r="I23" s="105"/>
      <c r="J23" s="52" t="s">
        <v>118</v>
      </c>
      <c r="K23" s="52" t="s">
        <v>109</v>
      </c>
      <c r="L23" s="52">
        <v>1.7429680172004869</v>
      </c>
      <c r="M23" s="52">
        <f>AVERAGE(L23:L25)</f>
        <v>1.4779625420075628</v>
      </c>
      <c r="N23" s="52">
        <f>STDEV(L23:L25)</f>
        <v>0.23088735077386791</v>
      </c>
      <c r="O23" s="52">
        <f>M23/M17</f>
        <v>1.9417245669975092</v>
      </c>
      <c r="P23" s="52">
        <f>N23/M17</f>
        <v>0.30333626764154931</v>
      </c>
      <c r="Q23" s="189">
        <f>TTEST(L23:L25,L11:L13,2,2)</f>
        <v>1.1309186368409309E-2</v>
      </c>
      <c r="R23" t="s">
        <v>147</v>
      </c>
    </row>
    <row r="24" spans="1:18">
      <c r="A24" s="43" t="s">
        <v>119</v>
      </c>
      <c r="B24" s="43" t="s">
        <v>350</v>
      </c>
      <c r="C24" s="43">
        <v>2.4940477293179177</v>
      </c>
      <c r="D24" s="43"/>
      <c r="E24" s="43"/>
      <c r="F24" s="43"/>
      <c r="G24" s="43"/>
      <c r="H24" s="43"/>
      <c r="I24" s="105"/>
      <c r="J24" s="52" t="s">
        <v>119</v>
      </c>
      <c r="K24" s="52" t="s">
        <v>109</v>
      </c>
      <c r="L24" s="52">
        <v>1.3202003045010882</v>
      </c>
      <c r="M24" s="52"/>
      <c r="N24" s="52"/>
      <c r="O24" s="52"/>
      <c r="P24" s="52"/>
      <c r="Q24" s="189"/>
    </row>
    <row r="25" spans="1:18">
      <c r="A25" s="43" t="s">
        <v>94</v>
      </c>
      <c r="B25" s="43" t="s">
        <v>350</v>
      </c>
      <c r="C25" s="43">
        <v>2.3462925674879522</v>
      </c>
      <c r="D25" s="43"/>
      <c r="E25" s="43"/>
      <c r="F25" s="43"/>
      <c r="G25" s="43"/>
      <c r="H25" s="43"/>
      <c r="I25" s="105"/>
      <c r="J25" s="52" t="s">
        <v>94</v>
      </c>
      <c r="K25" s="52" t="s">
        <v>109</v>
      </c>
      <c r="L25" s="52">
        <v>1.3707193043211139</v>
      </c>
      <c r="M25" s="52"/>
      <c r="N25" s="52"/>
      <c r="O25" s="52"/>
      <c r="P25" s="52"/>
      <c r="Q25" s="189"/>
    </row>
    <row r="26" spans="1:18">
      <c r="A26" s="43" t="s">
        <v>95</v>
      </c>
      <c r="B26" s="43" t="s">
        <v>350</v>
      </c>
      <c r="C26" s="43">
        <v>2.9156615112931448</v>
      </c>
      <c r="D26" s="43">
        <f>AVERAGE(C26:C28)</f>
        <v>2.5712766939793661</v>
      </c>
      <c r="E26" s="43">
        <f>STDEV(C26:C28)</f>
        <v>0.59464089430117872</v>
      </c>
      <c r="F26" s="43">
        <f>D26/D17</f>
        <v>2.1672626125948127</v>
      </c>
      <c r="G26" s="43">
        <f>E26/D17</f>
        <v>0.50120742787288308</v>
      </c>
      <c r="H26" s="43">
        <f>TTEST(C26:C28,C14:C16,2,2)</f>
        <v>0.12275694085006407</v>
      </c>
      <c r="I26" s="105"/>
      <c r="J26" s="52" t="s">
        <v>95</v>
      </c>
      <c r="K26" s="52" t="s">
        <v>109</v>
      </c>
      <c r="L26" s="52">
        <v>1.3775009358611683</v>
      </c>
      <c r="M26" s="52">
        <f>AVERAGE(L26:L28)</f>
        <v>1.2366338938757335</v>
      </c>
      <c r="N26" s="52">
        <f>STDEV(L26:L28)</f>
        <v>0.13476357103604397</v>
      </c>
      <c r="O26" s="52">
        <f>M26/M17</f>
        <v>1.6246706826944841</v>
      </c>
      <c r="P26" s="52">
        <f>N26/M17</f>
        <v>0.1770503170273591</v>
      </c>
      <c r="Q26" s="189">
        <f>TTEST(L26:L28,L14:L16,2,2)</f>
        <v>8.3111535485005189E-2</v>
      </c>
    </row>
    <row r="27" spans="1:18">
      <c r="A27" s="43" t="s">
        <v>96</v>
      </c>
      <c r="B27" s="43" t="s">
        <v>350</v>
      </c>
      <c r="C27" s="43">
        <v>2.9135229273179273</v>
      </c>
      <c r="D27" s="43"/>
      <c r="E27" s="43"/>
      <c r="F27" s="43"/>
      <c r="G27" s="43"/>
      <c r="H27" s="43"/>
      <c r="I27" s="105"/>
      <c r="J27" s="52" t="s">
        <v>96</v>
      </c>
      <c r="K27" s="52" t="s">
        <v>109</v>
      </c>
      <c r="L27" s="52">
        <v>1.223459236302509</v>
      </c>
      <c r="M27" s="52"/>
      <c r="N27" s="52"/>
      <c r="O27" s="52"/>
      <c r="P27" s="52"/>
      <c r="Q27" s="189"/>
    </row>
    <row r="28" spans="1:18">
      <c r="A28" s="43" t="s">
        <v>31</v>
      </c>
      <c r="B28" s="43" t="s">
        <v>350</v>
      </c>
      <c r="C28" s="43">
        <v>1.8846456433270264</v>
      </c>
      <c r="D28" s="43"/>
      <c r="E28" s="43"/>
      <c r="F28" s="43"/>
      <c r="G28" s="43"/>
      <c r="H28" s="43"/>
      <c r="I28" s="105"/>
      <c r="J28" s="52" t="s">
        <v>31</v>
      </c>
      <c r="K28" s="52" t="s">
        <v>109</v>
      </c>
      <c r="L28" s="52">
        <v>1.1089415094635229</v>
      </c>
      <c r="M28" s="52"/>
      <c r="N28" s="52"/>
      <c r="O28" s="52"/>
      <c r="P28" s="52"/>
      <c r="Q28" s="189"/>
    </row>
    <row r="29" spans="1:18">
      <c r="A29" s="63"/>
      <c r="B29" s="63"/>
      <c r="C29" s="63"/>
      <c r="D29" s="63"/>
      <c r="E29" s="63"/>
      <c r="F29" s="63"/>
      <c r="G29" s="63"/>
      <c r="H29" s="63"/>
      <c r="I29" s="63"/>
      <c r="R29" s="63"/>
    </row>
    <row r="32" spans="1:18" ht="20">
      <c r="A32" s="116" t="s">
        <v>267</v>
      </c>
      <c r="B32" s="84"/>
      <c r="C32" s="84"/>
      <c r="D32" s="84"/>
      <c r="E32" s="84"/>
      <c r="F32" s="84"/>
      <c r="G32" s="110"/>
      <c r="H32" s="84"/>
      <c r="I32" s="105"/>
      <c r="J32" s="119" t="s">
        <v>418</v>
      </c>
      <c r="K32" s="95"/>
      <c r="L32" s="95"/>
      <c r="M32" s="95"/>
      <c r="N32" s="95"/>
      <c r="O32" s="95"/>
      <c r="P32" s="95"/>
      <c r="Q32" s="95"/>
    </row>
    <row r="33" spans="1:17">
      <c r="A33" s="84" t="s">
        <v>622</v>
      </c>
      <c r="B33" s="84" t="s">
        <v>623</v>
      </c>
      <c r="C33" s="109" t="s">
        <v>624</v>
      </c>
      <c r="D33" s="109" t="s">
        <v>114</v>
      </c>
      <c r="E33" s="109" t="s">
        <v>495</v>
      </c>
      <c r="F33" s="117" t="s">
        <v>230</v>
      </c>
      <c r="G33" s="117" t="s">
        <v>360</v>
      </c>
      <c r="H33" s="110" t="s">
        <v>269</v>
      </c>
      <c r="I33" s="106"/>
      <c r="J33" s="95" t="s">
        <v>622</v>
      </c>
      <c r="K33" s="95" t="s">
        <v>623</v>
      </c>
      <c r="L33" s="120" t="s">
        <v>624</v>
      </c>
      <c r="M33" s="120" t="s">
        <v>114</v>
      </c>
      <c r="N33" s="120" t="s">
        <v>495</v>
      </c>
      <c r="O33" s="121" t="s">
        <v>230</v>
      </c>
      <c r="P33" s="121" t="s">
        <v>360</v>
      </c>
      <c r="Q33" s="122" t="s">
        <v>183</v>
      </c>
    </row>
    <row r="34" spans="1:17">
      <c r="A34" s="84" t="s">
        <v>502</v>
      </c>
      <c r="B34" s="84" t="s">
        <v>194</v>
      </c>
      <c r="C34" s="84">
        <v>1</v>
      </c>
      <c r="D34" s="84">
        <f>AVERAGE(C34:C36)</f>
        <v>1.2158310963745997</v>
      </c>
      <c r="E34" s="84">
        <f>STDEV(C34:C36)</f>
        <v>0.2066450957501208</v>
      </c>
      <c r="F34" s="84">
        <f>D34/D34</f>
        <v>1</v>
      </c>
      <c r="G34" s="84">
        <f>E34/D34</f>
        <v>0.16996200900462335</v>
      </c>
      <c r="H34" s="84"/>
      <c r="I34" s="105"/>
      <c r="J34" s="95" t="s">
        <v>502</v>
      </c>
      <c r="K34" s="95" t="s">
        <v>351</v>
      </c>
      <c r="L34" s="95">
        <v>1</v>
      </c>
      <c r="M34" s="95">
        <f>AVERAGE(L34:L36)</f>
        <v>1.2522802375253865</v>
      </c>
      <c r="N34" s="95">
        <f>STDEV(L34:L36)</f>
        <v>0.36023497937424631</v>
      </c>
      <c r="O34" s="95">
        <f>M34/M34</f>
        <v>1</v>
      </c>
      <c r="P34" s="95">
        <f>N34/M34</f>
        <v>0.28766323110400721</v>
      </c>
      <c r="Q34" s="95"/>
    </row>
    <row r="35" spans="1:17">
      <c r="A35" s="84" t="s">
        <v>503</v>
      </c>
      <c r="B35" s="84" t="s">
        <v>194</v>
      </c>
      <c r="C35" s="84">
        <v>1.235627980387501</v>
      </c>
      <c r="D35" s="84"/>
      <c r="E35" s="84"/>
      <c r="F35" s="84"/>
      <c r="G35" s="84"/>
      <c r="H35" s="84"/>
      <c r="I35" s="105"/>
      <c r="J35" s="95" t="s">
        <v>503</v>
      </c>
      <c r="K35" s="95" t="s">
        <v>351</v>
      </c>
      <c r="L35" s="95">
        <v>1.0920023895325615</v>
      </c>
      <c r="M35" s="95"/>
      <c r="N35" s="95"/>
      <c r="O35" s="95"/>
      <c r="P35" s="95"/>
      <c r="Q35" s="95"/>
    </row>
    <row r="36" spans="1:17">
      <c r="A36" s="84" t="s">
        <v>250</v>
      </c>
      <c r="B36" s="84" t="s">
        <v>194</v>
      </c>
      <c r="C36" s="84">
        <v>1.411865308736298</v>
      </c>
      <c r="D36" s="84"/>
      <c r="E36" s="84"/>
      <c r="F36" s="84"/>
      <c r="G36" s="84"/>
      <c r="H36" s="84"/>
      <c r="I36" s="105"/>
      <c r="J36" s="95" t="s">
        <v>250</v>
      </c>
      <c r="K36" s="95" t="s">
        <v>351</v>
      </c>
      <c r="L36" s="95">
        <v>1.6648383230435977</v>
      </c>
      <c r="M36" s="95"/>
      <c r="N36" s="95"/>
      <c r="O36" s="95"/>
      <c r="P36" s="95"/>
      <c r="Q36" s="95"/>
    </row>
    <row r="37" spans="1:17">
      <c r="A37" s="84" t="s">
        <v>251</v>
      </c>
      <c r="B37" s="84" t="s">
        <v>194</v>
      </c>
      <c r="C37" s="84">
        <v>1.2971482044320111</v>
      </c>
      <c r="D37" s="84">
        <f>AVERAGE(C37:C39)</f>
        <v>1.6052556440120191</v>
      </c>
      <c r="E37" s="84">
        <f>STDEV(C37:C39)</f>
        <v>0.41717046503558275</v>
      </c>
      <c r="F37" s="84">
        <f>D37/D34</f>
        <v>1.3202949396496082</v>
      </c>
      <c r="G37" s="84">
        <f>E37/D34</f>
        <v>0.34311547572645057</v>
      </c>
      <c r="H37" s="84"/>
      <c r="I37" s="105"/>
      <c r="J37" s="95" t="s">
        <v>251</v>
      </c>
      <c r="K37" s="95" t="s">
        <v>351</v>
      </c>
      <c r="L37" s="95">
        <v>1.3374607336785642</v>
      </c>
      <c r="M37" s="95">
        <f>AVERAGE(L37:L39)</f>
        <v>1.1721569363937239</v>
      </c>
      <c r="N37" s="95">
        <f>STDEV(L37:L39)</f>
        <v>0.15189408005592434</v>
      </c>
      <c r="O37" s="95">
        <f>M37/M34</f>
        <v>0.93601807428503925</v>
      </c>
      <c r="P37" s="95">
        <f>N37/M34</f>
        <v>0.12129400073906788</v>
      </c>
      <c r="Q37" s="95"/>
    </row>
    <row r="38" spans="1:17">
      <c r="A38" s="84" t="s">
        <v>252</v>
      </c>
      <c r="B38" s="84" t="s">
        <v>194</v>
      </c>
      <c r="C38" s="84">
        <v>1.4386326556447395</v>
      </c>
      <c r="D38" s="84"/>
      <c r="E38" s="84"/>
      <c r="F38" s="84"/>
      <c r="G38" s="84"/>
      <c r="H38" s="84"/>
      <c r="I38" s="105"/>
      <c r="J38" s="95" t="s">
        <v>252</v>
      </c>
      <c r="K38" s="95" t="s">
        <v>351</v>
      </c>
      <c r="L38" s="95">
        <v>1.1402771020036591</v>
      </c>
      <c r="M38" s="95"/>
      <c r="N38" s="95"/>
      <c r="O38" s="95"/>
      <c r="P38" s="95"/>
      <c r="Q38" s="95"/>
    </row>
    <row r="39" spans="1:17">
      <c r="A39" s="84" t="s">
        <v>253</v>
      </c>
      <c r="B39" s="84" t="s">
        <v>194</v>
      </c>
      <c r="C39" s="84">
        <v>2.0799860719593073</v>
      </c>
      <c r="D39" s="84"/>
      <c r="E39" s="84"/>
      <c r="F39" s="84"/>
      <c r="G39" s="84"/>
      <c r="H39" s="84"/>
      <c r="I39" s="105"/>
      <c r="J39" s="95" t="s">
        <v>253</v>
      </c>
      <c r="K39" s="95" t="s">
        <v>351</v>
      </c>
      <c r="L39" s="95">
        <v>1.0387329734989483</v>
      </c>
      <c r="M39" s="95"/>
      <c r="N39" s="95"/>
      <c r="O39" s="95"/>
      <c r="P39" s="95"/>
      <c r="Q39" s="95"/>
    </row>
    <row r="40" spans="1:17">
      <c r="A40" s="84" t="s">
        <v>254</v>
      </c>
      <c r="B40" s="84" t="s">
        <v>194</v>
      </c>
      <c r="C40" s="84">
        <v>1.0566086095594143</v>
      </c>
      <c r="D40" s="84">
        <f>AVERAGE(C40:C42)</f>
        <v>1.7557866987727326</v>
      </c>
      <c r="E40" s="84">
        <f>STDEV(C40:C42)</f>
        <v>0.6893359388578586</v>
      </c>
      <c r="F40" s="84">
        <f>D40/D34</f>
        <v>1.4441041226928544</v>
      </c>
      <c r="G40" s="84">
        <f>E40/D34</f>
        <v>0.56696685988155793</v>
      </c>
      <c r="H40" s="84"/>
      <c r="I40" s="105"/>
      <c r="J40" s="95" t="s">
        <v>254</v>
      </c>
      <c r="K40" s="95" t="s">
        <v>351</v>
      </c>
      <c r="L40" s="95">
        <v>0.97621511597641786</v>
      </c>
      <c r="M40" s="95">
        <f>AVERAGE(L40:L42)</f>
        <v>0.9715432270626968</v>
      </c>
      <c r="N40" s="95">
        <f>STDEV(L40:L42)</f>
        <v>0.15052816542104058</v>
      </c>
      <c r="O40" s="95">
        <f>M40/M34</f>
        <v>0.77581933975301709</v>
      </c>
      <c r="P40" s="95">
        <f>N40/M34</f>
        <v>0.12020325875180878</v>
      </c>
      <c r="Q40" s="95"/>
    </row>
    <row r="41" spans="1:17">
      <c r="A41" s="84" t="s">
        <v>255</v>
      </c>
      <c r="B41" s="84" t="s">
        <v>194</v>
      </c>
      <c r="C41" s="84">
        <v>1.7759117297541498</v>
      </c>
      <c r="D41" s="84"/>
      <c r="E41" s="84"/>
      <c r="F41" s="84"/>
      <c r="G41" s="84"/>
      <c r="H41" s="84"/>
      <c r="I41" s="105"/>
      <c r="J41" s="95" t="s">
        <v>255</v>
      </c>
      <c r="K41" s="95" t="s">
        <v>351</v>
      </c>
      <c r="L41" s="95">
        <v>0.81873350191462324</v>
      </c>
      <c r="M41" s="95"/>
      <c r="N41" s="95"/>
      <c r="O41" s="95"/>
      <c r="P41" s="95"/>
      <c r="Q41" s="95"/>
    </row>
    <row r="42" spans="1:17">
      <c r="A42" s="84" t="s">
        <v>256</v>
      </c>
      <c r="B42" s="84" t="s">
        <v>194</v>
      </c>
      <c r="C42" s="84">
        <v>2.4348397570046343</v>
      </c>
      <c r="D42" s="84"/>
      <c r="E42" s="84"/>
      <c r="F42" s="84"/>
      <c r="G42" s="84"/>
      <c r="H42" s="84"/>
      <c r="I42" s="105"/>
      <c r="J42" s="95" t="s">
        <v>256</v>
      </c>
      <c r="K42" s="95" t="s">
        <v>351</v>
      </c>
      <c r="L42" s="95">
        <v>1.1196810632970495</v>
      </c>
      <c r="M42" s="95"/>
      <c r="N42" s="95"/>
      <c r="O42" s="95"/>
      <c r="P42" s="95"/>
      <c r="Q42" s="95"/>
    </row>
    <row r="43" spans="1:17">
      <c r="A43" s="84" t="s">
        <v>257</v>
      </c>
      <c r="B43" s="84" t="s">
        <v>194</v>
      </c>
      <c r="C43" s="84">
        <v>2.3013589747792849</v>
      </c>
      <c r="D43" s="84">
        <f>AVERAGE(C43:C45)</f>
        <v>2.1364226254596872</v>
      </c>
      <c r="E43" s="84">
        <f>STDEV(C43:C45)</f>
        <v>0.40714086461905141</v>
      </c>
      <c r="F43" s="84">
        <f>D43/D34</f>
        <v>1.7571705739638785</v>
      </c>
      <c r="G43" s="84">
        <f>E43/D34</f>
        <v>0.33486630324974892</v>
      </c>
      <c r="H43" s="84"/>
      <c r="I43" s="105"/>
      <c r="J43" s="95" t="s">
        <v>257</v>
      </c>
      <c r="K43" s="95" t="s">
        <v>351</v>
      </c>
      <c r="L43" s="95">
        <v>1.0752950041474254</v>
      </c>
      <c r="M43" s="95">
        <f>AVERAGE(L43:L45)</f>
        <v>0.996637309035041</v>
      </c>
      <c r="N43" s="95">
        <f>STDEV(L43:L45)</f>
        <v>0.25288061437220444</v>
      </c>
      <c r="O43" s="95">
        <f>M43/M34</f>
        <v>0.79585805091397277</v>
      </c>
      <c r="P43" s="95">
        <f>N43/M34</f>
        <v>0.20193612163992805</v>
      </c>
      <c r="Q43" s="95"/>
    </row>
    <row r="44" spans="1:17">
      <c r="A44" s="84" t="s">
        <v>258</v>
      </c>
      <c r="B44" s="84" t="s">
        <v>194</v>
      </c>
      <c r="C44" s="84">
        <v>1.6726924881710534</v>
      </c>
      <c r="D44" s="84"/>
      <c r="E44" s="84"/>
      <c r="F44" s="84"/>
      <c r="G44" s="84"/>
      <c r="H44" s="84"/>
      <c r="I44" s="105"/>
      <c r="J44" s="95" t="s">
        <v>258</v>
      </c>
      <c r="K44" s="95" t="s">
        <v>351</v>
      </c>
      <c r="L44" s="95">
        <v>1.2008414784908532</v>
      </c>
      <c r="M44" s="95"/>
      <c r="N44" s="95"/>
      <c r="O44" s="95"/>
      <c r="P44" s="95"/>
      <c r="Q44" s="95"/>
    </row>
    <row r="45" spans="1:17">
      <c r="A45" s="84" t="s">
        <v>182</v>
      </c>
      <c r="B45" s="84" t="s">
        <v>194</v>
      </c>
      <c r="C45" s="84">
        <v>2.4352164134287237</v>
      </c>
      <c r="D45" s="84"/>
      <c r="E45" s="84"/>
      <c r="F45" s="84"/>
      <c r="G45" s="84"/>
      <c r="H45" s="84"/>
      <c r="I45" s="105"/>
      <c r="J45" s="95" t="s">
        <v>182</v>
      </c>
      <c r="K45" s="95" t="s">
        <v>351</v>
      </c>
      <c r="L45" s="95">
        <v>0.71377544446684416</v>
      </c>
      <c r="M45" s="95"/>
      <c r="N45" s="95"/>
      <c r="O45" s="95"/>
      <c r="P45" s="95"/>
      <c r="Q45" s="95"/>
    </row>
    <row r="46" spans="1:17">
      <c r="A46" s="84" t="s">
        <v>88</v>
      </c>
      <c r="B46" s="84" t="s">
        <v>194</v>
      </c>
      <c r="C46" s="84">
        <v>0.78213766259219264</v>
      </c>
      <c r="D46" s="84">
        <f>AVERAGE(C46:C48)</f>
        <v>1.2252798678156716</v>
      </c>
      <c r="E46" s="84">
        <f>STDEV(C46:C48)</f>
        <v>0.48499266156155529</v>
      </c>
      <c r="F46" s="84">
        <f>D46/D46</f>
        <v>1</v>
      </c>
      <c r="G46" s="84">
        <f>E46/D46</f>
        <v>0.39582194590870118</v>
      </c>
      <c r="H46" s="84">
        <f>TTEST(C46:C48,C34:C36,2,2)</f>
        <v>0.97672176269500532</v>
      </c>
      <c r="I46" s="105"/>
      <c r="J46" s="95" t="s">
        <v>88</v>
      </c>
      <c r="K46" s="95" t="s">
        <v>351</v>
      </c>
      <c r="L46" s="95">
        <v>0.79616467298399884</v>
      </c>
      <c r="M46" s="95">
        <f>AVERAGE(L46:L48)</f>
        <v>0.99115111114640975</v>
      </c>
      <c r="N46" s="95">
        <f>STDEV(L46:L48)</f>
        <v>0.1688670951651626</v>
      </c>
      <c r="O46" s="95">
        <f>M46/M46</f>
        <v>1</v>
      </c>
      <c r="P46" s="95">
        <f>N46/M46</f>
        <v>0.170374722144884</v>
      </c>
      <c r="Q46" s="95">
        <f>TTEST(L46:L48,L34:L36,2,2)</f>
        <v>0.31909240360330776</v>
      </c>
    </row>
    <row r="47" spans="1:17">
      <c r="A47" s="84" t="s">
        <v>89</v>
      </c>
      <c r="B47" s="84" t="s">
        <v>194</v>
      </c>
      <c r="C47" s="84">
        <v>1.1503098750783591</v>
      </c>
      <c r="D47" s="84"/>
      <c r="E47" s="84"/>
      <c r="F47" s="84"/>
      <c r="G47" s="84"/>
      <c r="H47" s="84"/>
      <c r="I47" s="105"/>
      <c r="J47" s="95" t="s">
        <v>89</v>
      </c>
      <c r="K47" s="95" t="s">
        <v>351</v>
      </c>
      <c r="L47" s="95">
        <v>1.0897899868395788</v>
      </c>
      <c r="M47" s="95"/>
      <c r="N47" s="95"/>
      <c r="O47" s="95"/>
      <c r="P47" s="95"/>
      <c r="Q47" s="95"/>
    </row>
    <row r="48" spans="1:17">
      <c r="A48" s="84" t="s">
        <v>90</v>
      </c>
      <c r="B48" s="84" t="s">
        <v>194</v>
      </c>
      <c r="C48" s="84">
        <v>1.743392065776463</v>
      </c>
      <c r="D48" s="84"/>
      <c r="E48" s="84"/>
      <c r="F48" s="84"/>
      <c r="G48" s="84"/>
      <c r="H48" s="84"/>
      <c r="I48" s="105"/>
      <c r="J48" s="95" t="s">
        <v>90</v>
      </c>
      <c r="K48" s="95" t="s">
        <v>351</v>
      </c>
      <c r="L48" s="95">
        <v>1.0874986736156513</v>
      </c>
      <c r="M48" s="95"/>
      <c r="N48" s="95"/>
      <c r="O48" s="95"/>
      <c r="P48" s="95"/>
      <c r="Q48" s="95"/>
    </row>
    <row r="49" spans="1:18">
      <c r="A49" s="84" t="s">
        <v>91</v>
      </c>
      <c r="B49" s="84" t="s">
        <v>194</v>
      </c>
      <c r="C49" s="84">
        <v>1.68041929747265</v>
      </c>
      <c r="D49" s="84">
        <f>AVERAGE(C49:C51)</f>
        <v>1.5987942104742867</v>
      </c>
      <c r="E49" s="84">
        <f>STDEV(C49:C51)</f>
        <v>7.8030072836096614E-2</v>
      </c>
      <c r="F49" s="84">
        <f>D49/D46</f>
        <v>1.3048400226508952</v>
      </c>
      <c r="G49" s="84">
        <f>E49/D46</f>
        <v>6.3683469291960393E-2</v>
      </c>
      <c r="H49" s="84">
        <f>TTEST(C49:C51,C37:C39,2,2)</f>
        <v>0.98022543094302694</v>
      </c>
      <c r="I49" s="105"/>
      <c r="J49" s="95" t="s">
        <v>91</v>
      </c>
      <c r="K49" s="95" t="s">
        <v>351</v>
      </c>
      <c r="L49" s="95">
        <v>1.0429037396647214</v>
      </c>
      <c r="M49" s="95">
        <f>AVERAGE(L49:L51)</f>
        <v>1.100281823094724</v>
      </c>
      <c r="N49" s="95">
        <f>STDEV(L49:L51)</f>
        <v>6.6544685965712433E-2</v>
      </c>
      <c r="O49" s="95">
        <f>M49/M46</f>
        <v>1.110105019023879</v>
      </c>
      <c r="P49" s="95">
        <f>N49/M46</f>
        <v>6.7138789653117439E-2</v>
      </c>
      <c r="Q49" s="95">
        <f>TTEST(L49:L51,L37:L39,2,2)</f>
        <v>0.49457578283371073</v>
      </c>
    </row>
    <row r="50" spans="1:18">
      <c r="A50" s="84" t="s">
        <v>92</v>
      </c>
      <c r="B50" s="84" t="s">
        <v>194</v>
      </c>
      <c r="C50" s="84">
        <v>1.5249407658646819</v>
      </c>
      <c r="D50" s="84"/>
      <c r="E50" s="84"/>
      <c r="F50" s="84"/>
      <c r="G50" s="84"/>
      <c r="H50" s="84"/>
      <c r="I50" s="105"/>
      <c r="J50" s="95" t="s">
        <v>92</v>
      </c>
      <c r="K50" s="95" t="s">
        <v>351</v>
      </c>
      <c r="L50" s="95">
        <v>1.0847101385764155</v>
      </c>
      <c r="M50" s="95"/>
      <c r="N50" s="95"/>
      <c r="O50" s="95"/>
      <c r="P50" s="95"/>
      <c r="Q50" s="95"/>
    </row>
    <row r="51" spans="1:18">
      <c r="A51" s="84" t="s">
        <v>93</v>
      </c>
      <c r="B51" s="84" t="s">
        <v>194</v>
      </c>
      <c r="C51" s="84">
        <v>1.5910225680855286</v>
      </c>
      <c r="D51" s="84"/>
      <c r="E51" s="84"/>
      <c r="F51" s="84"/>
      <c r="G51" s="84"/>
      <c r="H51" s="84"/>
      <c r="I51" s="105"/>
      <c r="J51" s="95" t="s">
        <v>93</v>
      </c>
      <c r="K51" s="95" t="s">
        <v>351</v>
      </c>
      <c r="L51" s="95">
        <v>1.1732315910430355</v>
      </c>
      <c r="M51" s="95"/>
      <c r="N51" s="95"/>
      <c r="O51" s="95"/>
      <c r="P51" s="95"/>
      <c r="Q51" s="95"/>
    </row>
    <row r="52" spans="1:18">
      <c r="A52" s="84" t="s">
        <v>118</v>
      </c>
      <c r="B52" s="84" t="s">
        <v>194</v>
      </c>
      <c r="C52" s="84">
        <v>1.3679892419913211</v>
      </c>
      <c r="D52" s="84">
        <f>AVERAGE(C52:C54)</f>
        <v>1.3297239532696326</v>
      </c>
      <c r="E52" s="84">
        <f>STDEV(C52:C54)</f>
        <v>0.20469311480692204</v>
      </c>
      <c r="F52" s="84">
        <f>D52/D46</f>
        <v>1.0852410034616462</v>
      </c>
      <c r="G52" s="84">
        <f>E52/D46</f>
        <v>0.16705825353340059</v>
      </c>
      <c r="H52" s="84">
        <f>TTEST(C52:C54,C40:C42,2,2)</f>
        <v>0.36277781732468994</v>
      </c>
      <c r="I52" s="105"/>
      <c r="J52" s="95" t="s">
        <v>118</v>
      </c>
      <c r="K52" s="95" t="s">
        <v>351</v>
      </c>
      <c r="L52" s="95">
        <v>1.292329662429762</v>
      </c>
      <c r="M52" s="95">
        <f>AVERAGE(L52:L54)</f>
        <v>1.2561011623902003</v>
      </c>
      <c r="N52" s="95">
        <f>STDEV(L52:L54)</f>
        <v>0.21850265181004397</v>
      </c>
      <c r="O52" s="95">
        <f>M52/M46</f>
        <v>1.2673154963599218</v>
      </c>
      <c r="P52" s="95">
        <f>N52/M46</f>
        <v>0.22045341961763432</v>
      </c>
      <c r="Q52" s="95">
        <f>TTEST(L52:L54,L40:L42,2,2)</f>
        <v>0.13678936134617659</v>
      </c>
    </row>
    <row r="53" spans="1:18">
      <c r="A53" s="84" t="s">
        <v>119</v>
      </c>
      <c r="B53" s="84" t="s">
        <v>194</v>
      </c>
      <c r="C53" s="84">
        <v>1.5125841231588117</v>
      </c>
      <c r="D53" s="84"/>
      <c r="E53" s="84"/>
      <c r="F53" s="84"/>
      <c r="G53" s="84"/>
      <c r="H53" s="84"/>
      <c r="I53" s="105"/>
      <c r="J53" s="95" t="s">
        <v>119</v>
      </c>
      <c r="K53" s="95" t="s">
        <v>351</v>
      </c>
      <c r="L53" s="95">
        <v>1.4542252778069995</v>
      </c>
      <c r="M53" s="95"/>
      <c r="N53" s="95"/>
      <c r="O53" s="95"/>
      <c r="P53" s="95"/>
      <c r="Q53" s="95"/>
      <c r="R53" s="63"/>
    </row>
    <row r="54" spans="1:18">
      <c r="A54" s="84" t="s">
        <v>94</v>
      </c>
      <c r="B54" s="84" t="s">
        <v>194</v>
      </c>
      <c r="C54" s="84">
        <v>1.1085984946587646</v>
      </c>
      <c r="D54" s="84"/>
      <c r="E54" s="84"/>
      <c r="F54" s="84"/>
      <c r="G54" s="84"/>
      <c r="H54" s="84"/>
      <c r="I54" s="105"/>
      <c r="J54" s="95" t="s">
        <v>94</v>
      </c>
      <c r="K54" s="95" t="s">
        <v>351</v>
      </c>
      <c r="L54" s="95">
        <v>1.0217485469338399</v>
      </c>
      <c r="M54" s="95"/>
      <c r="N54" s="95"/>
      <c r="O54" s="95"/>
      <c r="P54" s="95"/>
      <c r="Q54" s="95"/>
    </row>
    <row r="55" spans="1:18">
      <c r="A55" s="84" t="s">
        <v>95</v>
      </c>
      <c r="B55" s="84" t="s">
        <v>194</v>
      </c>
      <c r="C55" s="84">
        <v>1.3314147465123269</v>
      </c>
      <c r="D55" s="84">
        <f>AVERAGE(C55:C57)</f>
        <v>1.4094701457039196</v>
      </c>
      <c r="E55" s="84">
        <f>STDEV(C55:C57)</f>
        <v>7.4751784480477826E-2</v>
      </c>
      <c r="F55" s="84">
        <f>D55/D46</f>
        <v>1.1503250667266796</v>
      </c>
      <c r="G55" s="84">
        <f>E55/D46</f>
        <v>6.1007926796136112E-2</v>
      </c>
      <c r="H55" s="84">
        <f>TTEST(C55:C57,C43:C45,2,2)</f>
        <v>3.8336692781020622E-2</v>
      </c>
      <c r="I55" s="105" t="s">
        <v>62</v>
      </c>
      <c r="J55" s="95" t="s">
        <v>95</v>
      </c>
      <c r="K55" s="95" t="s">
        <v>351</v>
      </c>
      <c r="L55" s="95">
        <v>1.4276320462995284</v>
      </c>
      <c r="M55" s="95">
        <f>AVERAGE(L55:L57)</f>
        <v>1.5742589241166751</v>
      </c>
      <c r="N55" s="95">
        <f>STDEV(L55:L57)</f>
        <v>0.13279905349271756</v>
      </c>
      <c r="O55" s="95">
        <f>M55/M46</f>
        <v>1.5883137358296626</v>
      </c>
      <c r="P55" s="95">
        <f>N55/M46</f>
        <v>0.13398466893621924</v>
      </c>
      <c r="Q55" s="95">
        <f>TTEST(L55:L57,L43:L45,2,2)</f>
        <v>2.483571944766318E-2</v>
      </c>
      <c r="R55" t="s">
        <v>63</v>
      </c>
    </row>
    <row r="56" spans="1:18">
      <c r="A56" s="84" t="s">
        <v>96</v>
      </c>
      <c r="B56" s="84" t="s">
        <v>194</v>
      </c>
      <c r="C56" s="84">
        <v>1.4804093679176771</v>
      </c>
      <c r="D56" s="84"/>
      <c r="E56" s="84"/>
      <c r="F56" s="84"/>
      <c r="G56" s="84"/>
      <c r="H56" s="84"/>
      <c r="I56" s="105"/>
      <c r="J56" s="95" t="s">
        <v>96</v>
      </c>
      <c r="K56" s="95" t="s">
        <v>351</v>
      </c>
      <c r="L56" s="95">
        <v>1.6864440446811571</v>
      </c>
      <c r="M56" s="95"/>
      <c r="N56" s="95"/>
      <c r="O56" s="95"/>
      <c r="P56" s="95"/>
      <c r="Q56" s="95"/>
    </row>
    <row r="57" spans="1:18">
      <c r="A57" s="84" t="s">
        <v>31</v>
      </c>
      <c r="B57" s="84" t="s">
        <v>194</v>
      </c>
      <c r="C57" s="84">
        <v>1.4165863226817543</v>
      </c>
      <c r="D57" s="84"/>
      <c r="E57" s="84"/>
      <c r="F57" s="84"/>
      <c r="G57" s="84"/>
      <c r="H57" s="84"/>
      <c r="I57" s="105"/>
      <c r="J57" s="95" t="s">
        <v>31</v>
      </c>
      <c r="K57" s="95" t="s">
        <v>351</v>
      </c>
      <c r="L57" s="95">
        <v>1.6087006813693403</v>
      </c>
      <c r="M57" s="95"/>
      <c r="N57" s="95"/>
      <c r="O57" s="95"/>
      <c r="P57" s="95"/>
      <c r="Q57" s="95"/>
    </row>
    <row r="58" spans="1:18">
      <c r="A58" s="84" t="s">
        <v>502</v>
      </c>
      <c r="B58" s="84" t="s">
        <v>195</v>
      </c>
      <c r="C58" s="84">
        <v>1</v>
      </c>
      <c r="D58" s="84">
        <f>AVERAGE(C58:C60)</f>
        <v>0.59327157252495699</v>
      </c>
      <c r="E58" s="84">
        <f>STDEV(C58:C60)</f>
        <v>0.35394104096641282</v>
      </c>
      <c r="F58" s="84">
        <f>D58/D58</f>
        <v>1</v>
      </c>
      <c r="G58" s="84">
        <f>E58/D58</f>
        <v>0.59659194432668305</v>
      </c>
      <c r="H58" s="84"/>
      <c r="I58" s="105"/>
      <c r="J58" s="95" t="s">
        <v>502</v>
      </c>
      <c r="K58" s="95" t="s">
        <v>352</v>
      </c>
      <c r="L58" s="95">
        <v>1</v>
      </c>
      <c r="M58" s="95">
        <f>AVERAGE(L58:L60)</f>
        <v>1.0585804232578579</v>
      </c>
      <c r="N58" s="95">
        <f>STDEV(L58:L60)</f>
        <v>0.18721089318475162</v>
      </c>
      <c r="O58" s="95">
        <f>M58/M58</f>
        <v>1</v>
      </c>
      <c r="P58" s="95">
        <f>N58/M58</f>
        <v>0.17685089301821447</v>
      </c>
      <c r="Q58" s="95"/>
    </row>
    <row r="59" spans="1:18">
      <c r="A59" s="84" t="s">
        <v>503</v>
      </c>
      <c r="B59" s="84" t="s">
        <v>195</v>
      </c>
      <c r="C59" s="84">
        <v>0.42459525571340861</v>
      </c>
      <c r="D59" s="84"/>
      <c r="E59" s="84"/>
      <c r="F59" s="84"/>
      <c r="G59" s="84"/>
      <c r="H59" s="84"/>
      <c r="I59" s="105"/>
      <c r="J59" s="95" t="s">
        <v>503</v>
      </c>
      <c r="K59" s="95" t="s">
        <v>352</v>
      </c>
      <c r="L59" s="95">
        <v>0.90766472756066641</v>
      </c>
      <c r="M59" s="95"/>
      <c r="N59" s="95"/>
      <c r="O59" s="95"/>
      <c r="P59" s="95"/>
      <c r="Q59" s="95"/>
    </row>
    <row r="60" spans="1:18">
      <c r="A60" s="84" t="s">
        <v>250</v>
      </c>
      <c r="B60" s="84" t="s">
        <v>195</v>
      </c>
      <c r="C60" s="84">
        <v>0.3552194618614623</v>
      </c>
      <c r="D60" s="84"/>
      <c r="E60" s="84"/>
      <c r="F60" s="84"/>
      <c r="G60" s="84"/>
      <c r="H60" s="84"/>
      <c r="I60" s="107"/>
      <c r="J60" s="95" t="s">
        <v>250</v>
      </c>
      <c r="K60" s="95" t="s">
        <v>352</v>
      </c>
      <c r="L60" s="95">
        <v>1.2680765422129077</v>
      </c>
      <c r="M60" s="95"/>
      <c r="N60" s="95"/>
      <c r="O60" s="95"/>
      <c r="P60" s="95"/>
      <c r="Q60" s="95"/>
      <c r="R60" s="104"/>
    </row>
    <row r="61" spans="1:18">
      <c r="A61" s="84" t="s">
        <v>251</v>
      </c>
      <c r="B61" s="84" t="s">
        <v>195</v>
      </c>
      <c r="C61" s="84">
        <v>1.3886989734291721</v>
      </c>
      <c r="D61" s="84">
        <f>AVERAGE(C61:C63)</f>
        <v>0.90902406444407091</v>
      </c>
      <c r="E61" s="84">
        <f>STDEV(C61:C63)</f>
        <v>0.41673642094880886</v>
      </c>
      <c r="F61" s="84">
        <f>D61/D58</f>
        <v>1.5322225209195091</v>
      </c>
      <c r="G61" s="84">
        <f>E61/D58</f>
        <v>0.70243787204430419</v>
      </c>
      <c r="H61" s="84"/>
      <c r="I61" s="105"/>
      <c r="J61" s="95" t="s">
        <v>251</v>
      </c>
      <c r="K61" s="95" t="s">
        <v>352</v>
      </c>
      <c r="L61" s="95">
        <v>0.96422839671256322</v>
      </c>
      <c r="M61" s="95">
        <f>AVERAGE(L61:L63)</f>
        <v>1.0600161306319318</v>
      </c>
      <c r="N61" s="95">
        <f>STDEV(L61:L63)</f>
        <v>9.895076716197182E-2</v>
      </c>
      <c r="O61" s="95">
        <f>M61/M58</f>
        <v>1.0013562572503045</v>
      </c>
      <c r="P61" s="95">
        <f>N61/M58</f>
        <v>9.3474964195392599E-2</v>
      </c>
      <c r="Q61" s="95"/>
    </row>
    <row r="62" spans="1:18">
      <c r="A62" s="84" t="s">
        <v>252</v>
      </c>
      <c r="B62" s="84" t="s">
        <v>195</v>
      </c>
      <c r="C62" s="84">
        <v>0.70240152847955561</v>
      </c>
      <c r="D62" s="84"/>
      <c r="E62" s="84"/>
      <c r="F62" s="84"/>
      <c r="G62" s="84"/>
      <c r="H62" s="84"/>
      <c r="I62" s="105"/>
      <c r="J62" s="95" t="s">
        <v>252</v>
      </c>
      <c r="K62" s="95" t="s">
        <v>352</v>
      </c>
      <c r="L62" s="95">
        <v>1.0539675574828575</v>
      </c>
      <c r="M62" s="95"/>
      <c r="N62" s="95"/>
      <c r="O62" s="95"/>
      <c r="P62" s="95"/>
      <c r="Q62" s="95"/>
    </row>
    <row r="63" spans="1:18">
      <c r="A63" s="84" t="s">
        <v>253</v>
      </c>
      <c r="B63" s="84" t="s">
        <v>195</v>
      </c>
      <c r="C63" s="84">
        <v>0.63597169142348486</v>
      </c>
      <c r="D63" s="84"/>
      <c r="E63" s="84"/>
      <c r="F63" s="84"/>
      <c r="G63" s="84"/>
      <c r="H63" s="84"/>
      <c r="I63" s="105"/>
      <c r="J63" s="95" t="s">
        <v>253</v>
      </c>
      <c r="K63" s="95" t="s">
        <v>352</v>
      </c>
      <c r="L63" s="95">
        <v>1.1618524377003741</v>
      </c>
      <c r="M63" s="95"/>
      <c r="N63" s="95"/>
      <c r="O63" s="95"/>
      <c r="P63" s="95"/>
      <c r="Q63" s="95"/>
    </row>
    <row r="64" spans="1:18">
      <c r="A64" s="84" t="s">
        <v>254</v>
      </c>
      <c r="B64" s="84" t="s">
        <v>195</v>
      </c>
      <c r="C64" s="84">
        <v>0.70221582776647917</v>
      </c>
      <c r="D64" s="84">
        <f>AVERAGE(C64:C66)</f>
        <v>0.90809997542565102</v>
      </c>
      <c r="E64" s="84">
        <f>STDEV(C64:C66)</f>
        <v>0.23764614921353719</v>
      </c>
      <c r="F64" s="84">
        <f>D64/D58</f>
        <v>1.5306649053835295</v>
      </c>
      <c r="G64" s="84">
        <f>E64/D58</f>
        <v>0.4005689134945703</v>
      </c>
      <c r="H64" s="84"/>
      <c r="I64" s="105"/>
      <c r="J64" s="95" t="s">
        <v>254</v>
      </c>
      <c r="K64" s="95" t="s">
        <v>352</v>
      </c>
      <c r="L64" s="95">
        <v>0.94748839345822256</v>
      </c>
      <c r="M64" s="95">
        <f>AVERAGE(L64:L66)</f>
        <v>1.2383491632680235</v>
      </c>
      <c r="N64" s="95">
        <f>STDEV(L64:L66)</f>
        <v>0.32496826584979838</v>
      </c>
      <c r="O64" s="95">
        <f>M64/M58</f>
        <v>1.1698205786357867</v>
      </c>
      <c r="P64" s="95">
        <f>N64/M58</f>
        <v>0.30698495712747548</v>
      </c>
      <c r="Q64" s="95"/>
    </row>
    <row r="65" spans="1:17">
      <c r="A65" s="84" t="s">
        <v>255</v>
      </c>
      <c r="B65" s="84" t="s">
        <v>195</v>
      </c>
      <c r="C65" s="84">
        <v>1.1681550039821305</v>
      </c>
      <c r="D65" s="84"/>
      <c r="E65" s="84"/>
      <c r="F65" s="84"/>
      <c r="G65" s="84"/>
      <c r="H65" s="84"/>
      <c r="I65" s="105"/>
      <c r="J65" s="95" t="s">
        <v>255</v>
      </c>
      <c r="K65" s="95" t="s">
        <v>352</v>
      </c>
      <c r="L65" s="95">
        <v>1.1784642217877208</v>
      </c>
      <c r="M65" s="95"/>
      <c r="N65" s="95"/>
      <c r="O65" s="95"/>
      <c r="P65" s="95"/>
      <c r="Q65" s="95"/>
    </row>
    <row r="66" spans="1:17">
      <c r="A66" s="84" t="s">
        <v>256</v>
      </c>
      <c r="B66" s="84" t="s">
        <v>195</v>
      </c>
      <c r="C66" s="84">
        <v>0.85392909452834365</v>
      </c>
      <c r="D66" s="84"/>
      <c r="E66" s="84"/>
      <c r="F66" s="84"/>
      <c r="G66" s="84"/>
      <c r="H66" s="84"/>
      <c r="I66" s="105"/>
      <c r="J66" s="95" t="s">
        <v>256</v>
      </c>
      <c r="K66" s="95" t="s">
        <v>352</v>
      </c>
      <c r="L66" s="95">
        <v>1.5890948745581273</v>
      </c>
      <c r="M66" s="95"/>
      <c r="N66" s="95"/>
      <c r="O66" s="95"/>
      <c r="P66" s="95"/>
      <c r="Q66" s="95"/>
    </row>
    <row r="67" spans="1:17">
      <c r="A67" s="84" t="s">
        <v>257</v>
      </c>
      <c r="B67" s="84" t="s">
        <v>195</v>
      </c>
      <c r="C67" s="84">
        <v>1.4353478916154667</v>
      </c>
      <c r="D67" s="84">
        <f>AVERAGE(C67:C69)</f>
        <v>0.96901066808800229</v>
      </c>
      <c r="E67" s="84">
        <f>STDEV(C67:C69)</f>
        <v>0.5391957211923839</v>
      </c>
      <c r="F67" s="84">
        <f>D67/D58</f>
        <v>1.6333340631237463</v>
      </c>
      <c r="G67" s="84">
        <f>E67/D58</f>
        <v>0.90885143695251247</v>
      </c>
      <c r="H67" s="84"/>
      <c r="I67" s="105"/>
      <c r="J67" s="95" t="s">
        <v>257</v>
      </c>
      <c r="K67" s="95" t="s">
        <v>352</v>
      </c>
      <c r="L67" s="95">
        <v>1.3325012502220426</v>
      </c>
      <c r="M67" s="95">
        <f>AVERAGE(L67:L69)</f>
        <v>1.2797617813574862</v>
      </c>
      <c r="N67" s="95">
        <f>STDEV(L67:L69)</f>
        <v>9.4785905254799976E-2</v>
      </c>
      <c r="O67" s="95">
        <f>M67/M58</f>
        <v>1.208941477888781</v>
      </c>
      <c r="P67" s="95">
        <f>N67/M58</f>
        <v>8.9540580169704523E-2</v>
      </c>
      <c r="Q67" s="95"/>
    </row>
    <row r="68" spans="1:17">
      <c r="A68" s="84" t="s">
        <v>258</v>
      </c>
      <c r="B68" s="84" t="s">
        <v>195</v>
      </c>
      <c r="C68" s="84">
        <v>0.37858973482488956</v>
      </c>
      <c r="D68" s="84"/>
      <c r="E68" s="84"/>
      <c r="F68" s="84"/>
      <c r="G68" s="84"/>
      <c r="H68" s="84"/>
      <c r="I68" s="105"/>
      <c r="J68" s="95" t="s">
        <v>258</v>
      </c>
      <c r="K68" s="95" t="s">
        <v>352</v>
      </c>
      <c r="L68" s="95">
        <v>1.1703361672243386</v>
      </c>
      <c r="M68" s="95"/>
      <c r="N68" s="95"/>
      <c r="O68" s="95"/>
      <c r="P68" s="95"/>
      <c r="Q68" s="95"/>
    </row>
    <row r="69" spans="1:17">
      <c r="A69" s="84" t="s">
        <v>182</v>
      </c>
      <c r="B69" s="84" t="s">
        <v>195</v>
      </c>
      <c r="C69" s="84">
        <v>1.0930943778236508</v>
      </c>
      <c r="D69" s="84"/>
      <c r="E69" s="84"/>
      <c r="F69" s="84"/>
      <c r="G69" s="84"/>
      <c r="H69" s="84"/>
      <c r="I69" s="105"/>
      <c r="J69" s="95" t="s">
        <v>182</v>
      </c>
      <c r="K69" s="95" t="s">
        <v>352</v>
      </c>
      <c r="L69" s="95">
        <v>1.3364479266260774</v>
      </c>
      <c r="M69" s="95"/>
      <c r="N69" s="95"/>
      <c r="O69" s="95"/>
      <c r="P69" s="95"/>
      <c r="Q69" s="95"/>
    </row>
    <row r="70" spans="1:17">
      <c r="A70" s="84" t="s">
        <v>88</v>
      </c>
      <c r="B70" s="84" t="s">
        <v>195</v>
      </c>
      <c r="C70" s="84">
        <v>0.9527439998663414</v>
      </c>
      <c r="D70" s="84">
        <f>AVERAGE(C70:C72)</f>
        <v>0.5803701620322973</v>
      </c>
      <c r="E70" s="84">
        <f>STDEV(C70:C72)</f>
        <v>0.33753972499966267</v>
      </c>
      <c r="F70" s="84">
        <f>D70/D70</f>
        <v>1</v>
      </c>
      <c r="G70" s="84">
        <f>E70/D70</f>
        <v>0.58159386385008327</v>
      </c>
      <c r="H70" s="84">
        <f>TTEST(C70:C72,C58:C60,2,2)</f>
        <v>0.9657482285273371</v>
      </c>
      <c r="I70" s="105"/>
      <c r="J70" s="95" t="s">
        <v>88</v>
      </c>
      <c r="K70" s="95" t="s">
        <v>352</v>
      </c>
      <c r="L70" s="95">
        <v>0.79793815102605048</v>
      </c>
      <c r="M70" s="95">
        <f>AVERAGE(L70:L72)</f>
        <v>1.0546555287869823</v>
      </c>
      <c r="N70" s="95">
        <f>STDEV(L70:L72)</f>
        <v>0.22743526280654214</v>
      </c>
      <c r="O70" s="95">
        <f>M70/M70</f>
        <v>1</v>
      </c>
      <c r="P70" s="95">
        <f>N70/M70</f>
        <v>0.21564886031378228</v>
      </c>
      <c r="Q70" s="95">
        <f>TTEST(L70:L72,L58:L60,2,2)</f>
        <v>0.98269366569423555</v>
      </c>
    </row>
    <row r="71" spans="1:17">
      <c r="A71" s="84" t="s">
        <v>89</v>
      </c>
      <c r="B71" s="84" t="s">
        <v>195</v>
      </c>
      <c r="C71" s="84">
        <v>0.29450195286777275</v>
      </c>
      <c r="D71" s="84"/>
      <c r="E71" s="84"/>
      <c r="F71" s="84"/>
      <c r="G71" s="84"/>
      <c r="H71" s="84"/>
      <c r="I71" s="105"/>
      <c r="J71" s="95" t="s">
        <v>89</v>
      </c>
      <c r="K71" s="95" t="s">
        <v>352</v>
      </c>
      <c r="L71" s="95">
        <v>1.1350669577400667</v>
      </c>
      <c r="M71" s="95"/>
      <c r="N71" s="95"/>
      <c r="O71" s="95"/>
      <c r="P71" s="95"/>
      <c r="Q71" s="95"/>
    </row>
    <row r="72" spans="1:17">
      <c r="A72" s="84" t="s">
        <v>90</v>
      </c>
      <c r="B72" s="84" t="s">
        <v>195</v>
      </c>
      <c r="C72" s="84">
        <v>0.4938645333627778</v>
      </c>
      <c r="D72" s="84"/>
      <c r="E72" s="84"/>
      <c r="F72" s="84"/>
      <c r="G72" s="84"/>
      <c r="H72" s="84"/>
      <c r="I72" s="105"/>
      <c r="J72" s="95" t="s">
        <v>90</v>
      </c>
      <c r="K72" s="95" t="s">
        <v>352</v>
      </c>
      <c r="L72" s="95">
        <v>1.2309614775948299</v>
      </c>
      <c r="M72" s="95"/>
      <c r="N72" s="95"/>
      <c r="O72" s="95"/>
      <c r="P72" s="95"/>
      <c r="Q72" s="95"/>
    </row>
    <row r="73" spans="1:17">
      <c r="A73" s="84" t="s">
        <v>91</v>
      </c>
      <c r="B73" s="84" t="s">
        <v>195</v>
      </c>
      <c r="C73" s="84">
        <v>0.37783369935837474</v>
      </c>
      <c r="D73" s="84">
        <f>AVERAGE(C73:C75)</f>
        <v>0.43206564312724799</v>
      </c>
      <c r="E73" s="84">
        <f>STDEV(C73:C75)</f>
        <v>4.8520468492129411E-2</v>
      </c>
      <c r="F73" s="84">
        <f>D73/D70</f>
        <v>0.74446563829930967</v>
      </c>
      <c r="G73" s="84">
        <f>E73/D70</f>
        <v>8.3602624094636466E-2</v>
      </c>
      <c r="H73" s="84">
        <f>TTEST(C73:C75,C61:C63,2,2)</f>
        <v>0.12030092105909679</v>
      </c>
      <c r="I73" s="105"/>
      <c r="J73" s="95" t="s">
        <v>91</v>
      </c>
      <c r="K73" s="95" t="s">
        <v>352</v>
      </c>
      <c r="L73" s="95">
        <v>0.86171466109074824</v>
      </c>
      <c r="M73" s="95">
        <f>AVERAGE(L73:L75)</f>
        <v>0.91512614243254953</v>
      </c>
      <c r="N73" s="95">
        <f>STDEV(L73:L75)</f>
        <v>7.5409924528569691E-2</v>
      </c>
      <c r="O73" s="95">
        <f>M73/M70</f>
        <v>0.86770146029110262</v>
      </c>
      <c r="P73" s="95">
        <f>N73/M70</f>
        <v>7.1501947764217214E-2</v>
      </c>
      <c r="Q73" s="95">
        <f>TTEST(L73:L75,L61:L63,2,2)</f>
        <v>0.11386413735394854</v>
      </c>
    </row>
    <row r="74" spans="1:17">
      <c r="A74" s="84" t="s">
        <v>92</v>
      </c>
      <c r="B74" s="84" t="s">
        <v>195</v>
      </c>
      <c r="C74" s="84">
        <v>0.44699932996399949</v>
      </c>
      <c r="D74" s="84"/>
      <c r="E74" s="84"/>
      <c r="F74" s="84"/>
      <c r="G74" s="84"/>
      <c r="H74" s="84"/>
      <c r="I74" s="105"/>
      <c r="J74" s="95" t="s">
        <v>92</v>
      </c>
      <c r="K74" s="95" t="s">
        <v>352</v>
      </c>
      <c r="L74" s="95">
        <v>0.88227462524968037</v>
      </c>
      <c r="M74" s="95"/>
      <c r="N74" s="95"/>
      <c r="O74" s="95"/>
      <c r="P74" s="95"/>
      <c r="Q74" s="95"/>
    </row>
    <row r="75" spans="1:17">
      <c r="A75" s="84" t="s">
        <v>93</v>
      </c>
      <c r="B75" s="84" t="s">
        <v>195</v>
      </c>
      <c r="C75" s="84">
        <v>0.47136390005936968</v>
      </c>
      <c r="D75" s="84"/>
      <c r="E75" s="84"/>
      <c r="F75" s="84"/>
      <c r="G75" s="84"/>
      <c r="H75" s="84"/>
      <c r="I75" s="105"/>
      <c r="J75" s="95" t="s">
        <v>93</v>
      </c>
      <c r="K75" s="95" t="s">
        <v>352</v>
      </c>
      <c r="L75" s="95">
        <v>1.0013891409572195</v>
      </c>
      <c r="M75" s="95"/>
      <c r="N75" s="95"/>
      <c r="O75" s="95"/>
      <c r="P75" s="95"/>
      <c r="Q75" s="95"/>
    </row>
    <row r="76" spans="1:17">
      <c r="A76" s="84" t="s">
        <v>118</v>
      </c>
      <c r="B76" s="84" t="s">
        <v>195</v>
      </c>
      <c r="C76" s="84">
        <v>0.25131029125943266</v>
      </c>
      <c r="D76" s="84">
        <f>AVERAGE(C76:C78)</f>
        <v>0.27893981630485493</v>
      </c>
      <c r="E76" s="84">
        <f>STDEV(C76:C78)</f>
        <v>0.23966987422342489</v>
      </c>
      <c r="F76" s="84">
        <f>D76/D70</f>
        <v>0.48062397854514799</v>
      </c>
      <c r="G76" s="84">
        <f>E76/D70</f>
        <v>0.41296036547462511</v>
      </c>
      <c r="H76" s="84">
        <f>TTEST(C76:C78,C64:C66,2,2)</f>
        <v>3.2015168567472073E-2</v>
      </c>
      <c r="I76" s="105" t="s">
        <v>62</v>
      </c>
      <c r="J76" s="95" t="s">
        <v>118</v>
      </c>
      <c r="K76" s="95" t="s">
        <v>352</v>
      </c>
      <c r="L76" s="95">
        <v>0.64054943471908765</v>
      </c>
      <c r="M76" s="95">
        <f>AVERAGE(L76:L78)</f>
        <v>0.63826053137813676</v>
      </c>
      <c r="N76" s="95">
        <f>STDEV(L76:L78)</f>
        <v>0.1983902078880817</v>
      </c>
      <c r="O76" s="95">
        <f>M76/M70</f>
        <v>0.60518388607153606</v>
      </c>
      <c r="P76" s="95">
        <f>N76/M70</f>
        <v>0.18810901045221964</v>
      </c>
      <c r="Q76" s="95">
        <f>TTEST(L76:L78,L64:L66,2,2)</f>
        <v>5.2448162446507518E-2</v>
      </c>
    </row>
    <row r="77" spans="1:17">
      <c r="A77" s="84" t="s">
        <v>119</v>
      </c>
      <c r="B77" s="84" t="s">
        <v>195</v>
      </c>
      <c r="C77" s="84">
        <v>0.53122702088239893</v>
      </c>
      <c r="D77" s="84"/>
      <c r="E77" s="84"/>
      <c r="F77" s="84"/>
      <c r="G77" s="84"/>
      <c r="H77" s="84"/>
      <c r="I77" s="105"/>
      <c r="J77" s="95" t="s">
        <v>119</v>
      </c>
      <c r="K77" s="95" t="s">
        <v>352</v>
      </c>
      <c r="L77" s="95">
        <v>0.83549638436767049</v>
      </c>
      <c r="M77" s="95"/>
      <c r="N77" s="95"/>
      <c r="O77" s="95"/>
      <c r="P77" s="95"/>
      <c r="Q77" s="95"/>
    </row>
    <row r="78" spans="1:17">
      <c r="A78" s="84" t="s">
        <v>94</v>
      </c>
      <c r="B78" s="84" t="s">
        <v>195</v>
      </c>
      <c r="C78" s="84">
        <v>5.4282136772733296E-2</v>
      </c>
      <c r="D78" s="84"/>
      <c r="E78" s="84"/>
      <c r="F78" s="84"/>
      <c r="G78" s="84"/>
      <c r="H78" s="84"/>
      <c r="I78" s="105"/>
      <c r="J78" s="95" t="s">
        <v>94</v>
      </c>
      <c r="K78" s="95" t="s">
        <v>352</v>
      </c>
      <c r="L78" s="95">
        <v>0.43873577504765215</v>
      </c>
      <c r="M78" s="95"/>
      <c r="N78" s="95"/>
      <c r="O78" s="95"/>
      <c r="P78" s="95"/>
      <c r="Q78" s="95"/>
    </row>
    <row r="79" spans="1:17">
      <c r="A79" s="84" t="s">
        <v>95</v>
      </c>
      <c r="B79" s="84" t="s">
        <v>195</v>
      </c>
      <c r="C79" s="84">
        <v>0.28837966379301927</v>
      </c>
      <c r="D79" s="84">
        <f>AVERAGE(C79:C81)</f>
        <v>0.25127758733817207</v>
      </c>
      <c r="E79" s="84">
        <f>STDEV(C79:C81)</f>
        <v>3.274279931146469E-2</v>
      </c>
      <c r="F79" s="84">
        <f>D79/D70</f>
        <v>0.43296089939956045</v>
      </c>
      <c r="G79" s="84">
        <f>E79/D70</f>
        <v>5.641709628353115E-2</v>
      </c>
      <c r="H79" s="84">
        <f>TTEST(C79:C81,C67:C69,2,2)</f>
        <v>8.2818281487021375E-2</v>
      </c>
      <c r="I79" s="105"/>
      <c r="J79" s="95" t="s">
        <v>95</v>
      </c>
      <c r="K79" s="95" t="s">
        <v>352</v>
      </c>
      <c r="L79" s="95">
        <v>0.63121966880919866</v>
      </c>
      <c r="M79" s="95">
        <f>AVERAGE(L79:L81)</f>
        <v>0.87160443904740958</v>
      </c>
      <c r="N79" s="95">
        <f>STDEV(L79:L81)</f>
        <v>0.29046553247377499</v>
      </c>
      <c r="O79" s="95">
        <f>M79/M70</f>
        <v>0.82643518689926188</v>
      </c>
      <c r="P79" s="95">
        <f>N79/M70</f>
        <v>0.27541270542416391</v>
      </c>
      <c r="Q79" s="95">
        <f>TTEST(L79:L81,L67:L69,2,2)</f>
        <v>8.1693244968445752E-2</v>
      </c>
    </row>
    <row r="80" spans="1:17">
      <c r="A80" s="84" t="s">
        <v>96</v>
      </c>
      <c r="B80" s="84" t="s">
        <v>195</v>
      </c>
      <c r="C80" s="84">
        <v>0.2264283073874683</v>
      </c>
      <c r="D80" s="84"/>
      <c r="E80" s="84"/>
      <c r="F80" s="84"/>
      <c r="G80" s="84"/>
      <c r="H80" s="84"/>
      <c r="I80" s="105"/>
      <c r="J80" s="95" t="s">
        <v>96</v>
      </c>
      <c r="K80" s="95" t="s">
        <v>352</v>
      </c>
      <c r="L80" s="95">
        <v>0.78923424807355635</v>
      </c>
      <c r="M80" s="95"/>
      <c r="N80" s="95"/>
      <c r="O80" s="95"/>
      <c r="P80" s="95"/>
      <c r="Q80" s="95"/>
    </row>
    <row r="81" spans="1:17">
      <c r="A81" s="84" t="s">
        <v>31</v>
      </c>
      <c r="B81" s="84" t="s">
        <v>195</v>
      </c>
      <c r="C81" s="84">
        <v>0.23902479083402864</v>
      </c>
      <c r="D81" s="84"/>
      <c r="E81" s="84"/>
      <c r="F81" s="84"/>
      <c r="G81" s="84"/>
      <c r="H81" s="84"/>
      <c r="I81" s="105"/>
      <c r="J81" s="95" t="s">
        <v>31</v>
      </c>
      <c r="K81" s="95" t="s">
        <v>352</v>
      </c>
      <c r="L81" s="95">
        <v>1.1943594002594735</v>
      </c>
      <c r="M81" s="95"/>
      <c r="N81" s="95"/>
      <c r="O81" s="95"/>
      <c r="P81" s="95"/>
      <c r="Q81" s="95"/>
    </row>
    <row r="101" spans="1:24" s="63" customFormat="1">
      <c r="A101"/>
      <c r="B101"/>
      <c r="C101"/>
      <c r="D101"/>
      <c r="E101"/>
      <c r="F101"/>
      <c r="G101"/>
      <c r="H101"/>
      <c r="I101"/>
      <c r="J101" s="105"/>
      <c r="K101" s="105"/>
      <c r="L101" s="105"/>
      <c r="M101" s="105"/>
      <c r="N101" s="105"/>
      <c r="O101" s="105"/>
      <c r="P101" s="105"/>
      <c r="Q101" s="105"/>
      <c r="R101"/>
    </row>
    <row r="108" spans="1:24">
      <c r="V108" s="104"/>
      <c r="X108" s="104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8"/>
  <sheetViews>
    <sheetView tabSelected="1" topLeftCell="A51" workbookViewId="0">
      <selection activeCell="C63" sqref="C63"/>
    </sheetView>
  </sheetViews>
  <sheetFormatPr baseColWidth="10" defaultRowHeight="13" x14ac:dyDescent="0"/>
  <cols>
    <col min="9" max="9" width="20.5703125" customWidth="1"/>
    <col min="19" max="19" width="20.5703125" customWidth="1"/>
    <col min="20" max="20" width="16.140625" customWidth="1"/>
    <col min="21" max="21" width="24.5703125" customWidth="1"/>
  </cols>
  <sheetData>
    <row r="1" spans="1:18">
      <c r="A1" s="131" t="s">
        <v>1</v>
      </c>
    </row>
    <row r="3" spans="1:18" ht="18">
      <c r="A3" s="132" t="s">
        <v>272</v>
      </c>
      <c r="B3" s="39"/>
      <c r="C3" s="39"/>
      <c r="D3" s="39"/>
      <c r="E3" s="39"/>
      <c r="F3" s="39"/>
      <c r="G3" s="39"/>
      <c r="H3" s="39"/>
      <c r="K3" s="135" t="s">
        <v>273</v>
      </c>
      <c r="L3" s="52"/>
      <c r="M3" s="52"/>
      <c r="N3" s="52"/>
      <c r="O3" s="52"/>
      <c r="P3" s="52"/>
      <c r="Q3" s="52"/>
      <c r="R3" s="52"/>
    </row>
    <row r="4" spans="1:18">
      <c r="A4" s="43" t="s">
        <v>622</v>
      </c>
      <c r="B4" s="43" t="s">
        <v>623</v>
      </c>
      <c r="C4" s="134" t="s">
        <v>624</v>
      </c>
      <c r="D4" s="134" t="s">
        <v>114</v>
      </c>
      <c r="E4" s="134" t="s">
        <v>190</v>
      </c>
      <c r="F4" s="42" t="s">
        <v>230</v>
      </c>
      <c r="G4" s="42" t="s">
        <v>360</v>
      </c>
      <c r="H4" s="133" t="s">
        <v>269</v>
      </c>
      <c r="K4" s="52" t="s">
        <v>622</v>
      </c>
      <c r="L4" s="52" t="s">
        <v>623</v>
      </c>
      <c r="M4" s="136" t="s">
        <v>624</v>
      </c>
      <c r="N4" s="136" t="s">
        <v>114</v>
      </c>
      <c r="O4" s="136" t="s">
        <v>190</v>
      </c>
      <c r="P4" s="51" t="s">
        <v>230</v>
      </c>
      <c r="Q4" s="51" t="s">
        <v>360</v>
      </c>
      <c r="R4" s="115" t="s">
        <v>269</v>
      </c>
    </row>
    <row r="5" spans="1:18">
      <c r="A5" s="43" t="s">
        <v>625</v>
      </c>
      <c r="B5" s="43" t="s">
        <v>349</v>
      </c>
      <c r="C5" s="43">
        <v>1</v>
      </c>
      <c r="D5" s="43">
        <f>AVERAGE(C5:C7)</f>
        <v>1.0999300677553341</v>
      </c>
      <c r="E5" s="43">
        <f>STDEV(C5:C7)</f>
        <v>0.13173705917101947</v>
      </c>
      <c r="F5" s="43">
        <f>D5/D5</f>
        <v>1</v>
      </c>
      <c r="G5" s="43">
        <f>E5/D5</f>
        <v>0.11976857714223588</v>
      </c>
      <c r="H5" s="43"/>
      <c r="K5" s="52" t="s">
        <v>625</v>
      </c>
      <c r="L5" s="52" t="s">
        <v>193</v>
      </c>
      <c r="M5" s="52">
        <v>1</v>
      </c>
      <c r="N5" s="52">
        <f>AVERAGE(M5:M7)</f>
        <v>1.0180411377028862</v>
      </c>
      <c r="O5" s="52">
        <f>STDEV(M5:M7)</f>
        <v>9.611740881918085E-2</v>
      </c>
      <c r="P5" s="52">
        <f>N5/N5</f>
        <v>1</v>
      </c>
      <c r="Q5" s="52">
        <f>O5/N5</f>
        <v>9.4414071553199433E-2</v>
      </c>
      <c r="R5" s="52"/>
    </row>
    <row r="6" spans="1:18">
      <c r="A6" s="43" t="s">
        <v>626</v>
      </c>
      <c r="B6" s="43" t="s">
        <v>349</v>
      </c>
      <c r="C6" s="43">
        <v>1.0505716958927653</v>
      </c>
      <c r="D6" s="43"/>
      <c r="E6" s="43"/>
      <c r="F6" s="43"/>
      <c r="G6" s="43"/>
      <c r="H6" s="43"/>
      <c r="K6" s="52" t="s">
        <v>626</v>
      </c>
      <c r="L6" s="52" t="s">
        <v>193</v>
      </c>
      <c r="M6" s="52">
        <v>0.93222266242743668</v>
      </c>
      <c r="N6" s="52"/>
      <c r="O6" s="52"/>
      <c r="P6" s="52"/>
      <c r="Q6" s="52"/>
      <c r="R6" s="52"/>
    </row>
    <row r="7" spans="1:18">
      <c r="A7" s="43" t="s">
        <v>627</v>
      </c>
      <c r="B7" s="43" t="s">
        <v>349</v>
      </c>
      <c r="C7" s="43">
        <v>1.2492185073732365</v>
      </c>
      <c r="D7" s="43"/>
      <c r="E7" s="43"/>
      <c r="F7" s="43"/>
      <c r="G7" s="43"/>
      <c r="H7" s="43"/>
      <c r="K7" s="52" t="s">
        <v>627</v>
      </c>
      <c r="L7" s="52" t="s">
        <v>193</v>
      </c>
      <c r="M7" s="52">
        <v>1.1219007506812217</v>
      </c>
      <c r="N7" s="52"/>
      <c r="O7" s="52"/>
      <c r="P7" s="52"/>
      <c r="Q7" s="52"/>
      <c r="R7" s="52"/>
    </row>
    <row r="8" spans="1:18">
      <c r="A8" s="43" t="s">
        <v>112</v>
      </c>
      <c r="B8" s="43" t="s">
        <v>349</v>
      </c>
      <c r="C8" s="43">
        <v>1.1206214487740551</v>
      </c>
      <c r="D8" s="43">
        <f>AVERAGE(C8:C10)</f>
        <v>0.85362683665791506</v>
      </c>
      <c r="E8" s="43">
        <f>STDEV(C8:C10)</f>
        <v>0.29497368054960665</v>
      </c>
      <c r="F8" s="43">
        <f>D8/D5</f>
        <v>0.77607373566934246</v>
      </c>
      <c r="G8" s="43">
        <f>E8/D5</f>
        <v>0.26817494056833069</v>
      </c>
      <c r="H8" s="43"/>
      <c r="K8" s="52" t="s">
        <v>112</v>
      </c>
      <c r="L8" s="52" t="s">
        <v>193</v>
      </c>
      <c r="M8" s="52">
        <v>0.86423151493275607</v>
      </c>
      <c r="N8" s="52">
        <f>AVERAGE(M8:M10)</f>
        <v>0.75157325012084097</v>
      </c>
      <c r="O8" s="52">
        <f>STDEV(M8:M10)</f>
        <v>0.10571763692388636</v>
      </c>
      <c r="P8" s="52">
        <f>N8/N5</f>
        <v>0.73825430258810087</v>
      </c>
      <c r="Q8" s="52">
        <f>O8/N5</f>
        <v>0.10384416995410248</v>
      </c>
      <c r="R8" s="52"/>
    </row>
    <row r="9" spans="1:18">
      <c r="A9" s="43" t="s">
        <v>113</v>
      </c>
      <c r="B9" s="43" t="s">
        <v>349</v>
      </c>
      <c r="C9" s="43">
        <v>0.90328214467536161</v>
      </c>
      <c r="D9" s="43"/>
      <c r="E9" s="43"/>
      <c r="F9" s="43"/>
      <c r="G9" s="43"/>
      <c r="H9" s="43"/>
      <c r="K9" s="52" t="s">
        <v>113</v>
      </c>
      <c r="L9" s="52" t="s">
        <v>193</v>
      </c>
      <c r="M9" s="52">
        <v>0.65453410317365568</v>
      </c>
      <c r="N9" s="52"/>
      <c r="O9" s="52"/>
      <c r="P9" s="52"/>
      <c r="Q9" s="52"/>
      <c r="R9" s="52"/>
    </row>
    <row r="10" spans="1:18">
      <c r="A10" s="43" t="s">
        <v>115</v>
      </c>
      <c r="B10" s="43" t="s">
        <v>349</v>
      </c>
      <c r="C10" s="43">
        <v>0.53697691652432855</v>
      </c>
      <c r="D10" s="43"/>
      <c r="E10" s="43"/>
      <c r="F10" s="43"/>
      <c r="G10" s="43"/>
      <c r="H10" s="43"/>
      <c r="K10" s="52" t="s">
        <v>115</v>
      </c>
      <c r="L10" s="52" t="s">
        <v>193</v>
      </c>
      <c r="M10" s="52">
        <v>0.73595413225611128</v>
      </c>
      <c r="N10" s="52"/>
      <c r="O10" s="52"/>
      <c r="P10" s="52"/>
      <c r="Q10" s="52"/>
      <c r="R10" s="52"/>
    </row>
    <row r="11" spans="1:18">
      <c r="A11" s="43" t="s">
        <v>120</v>
      </c>
      <c r="B11" s="43" t="s">
        <v>349</v>
      </c>
      <c r="C11" s="43">
        <v>0.60478016404924362</v>
      </c>
      <c r="D11" s="43">
        <f>AVERAGE(C11:C13)</f>
        <v>0.61396512946355197</v>
      </c>
      <c r="E11" s="43">
        <f>STDEV(C11:C13)</f>
        <v>0.15852078511142875</v>
      </c>
      <c r="F11" s="43">
        <f>D11/D5</f>
        <v>0.55818560421435903</v>
      </c>
      <c r="G11" s="43">
        <f>E11/D5</f>
        <v>0.1441189669766258</v>
      </c>
      <c r="H11" s="43"/>
      <c r="K11" s="52" t="s">
        <v>120</v>
      </c>
      <c r="L11" s="52" t="s">
        <v>193</v>
      </c>
      <c r="M11" s="52">
        <v>0.47367217487915847</v>
      </c>
      <c r="N11" s="52">
        <f>AVERAGE(M11:M13)</f>
        <v>0.40954904985981894</v>
      </c>
      <c r="O11" s="52">
        <f>STDEV(M11:M13)</f>
        <v>8.8389397853280288E-2</v>
      </c>
      <c r="P11" s="52">
        <f>N11/N5</f>
        <v>0.40229125787974318</v>
      </c>
      <c r="Q11" s="52">
        <f>O11/N5</f>
        <v>8.6823011939107519E-2</v>
      </c>
      <c r="R11" s="52"/>
    </row>
    <row r="12" spans="1:18">
      <c r="A12" s="43" t="s">
        <v>121</v>
      </c>
      <c r="B12" s="43" t="s">
        <v>349</v>
      </c>
      <c r="C12" s="43">
        <v>0.77687869926935282</v>
      </c>
      <c r="D12" s="43"/>
      <c r="E12" s="43"/>
      <c r="F12" s="43"/>
      <c r="G12" s="43"/>
      <c r="H12" s="43"/>
      <c r="K12" s="52" t="s">
        <v>121</v>
      </c>
      <c r="L12" s="52" t="s">
        <v>193</v>
      </c>
      <c r="M12" s="52">
        <v>0.4462541528297338</v>
      </c>
      <c r="N12" s="52"/>
      <c r="O12" s="52"/>
      <c r="P12" s="52"/>
      <c r="Q12" s="52"/>
      <c r="R12" s="52"/>
    </row>
    <row r="13" spans="1:18">
      <c r="A13" s="43" t="s">
        <v>122</v>
      </c>
      <c r="B13" s="43" t="s">
        <v>349</v>
      </c>
      <c r="C13" s="43">
        <v>0.46023652507205942</v>
      </c>
      <c r="D13" s="43"/>
      <c r="E13" s="43"/>
      <c r="F13" s="43"/>
      <c r="G13" s="43"/>
      <c r="H13" s="43"/>
      <c r="K13" s="52" t="s">
        <v>122</v>
      </c>
      <c r="L13" s="52" t="s">
        <v>193</v>
      </c>
      <c r="M13" s="52">
        <v>0.30872082187056449</v>
      </c>
      <c r="N13" s="52"/>
      <c r="O13" s="52"/>
      <c r="P13" s="52"/>
      <c r="Q13" s="52"/>
      <c r="R13" s="52"/>
    </row>
    <row r="14" spans="1:18">
      <c r="A14" s="43" t="s">
        <v>123</v>
      </c>
      <c r="B14" s="43" t="s">
        <v>349</v>
      </c>
      <c r="C14" s="43">
        <v>1.6792733234366741</v>
      </c>
      <c r="D14" s="43">
        <f>AVERAGE(C14:C16)</f>
        <v>1.2400828060229947</v>
      </c>
      <c r="E14" s="43">
        <f>STDEV(C14:C16)</f>
        <v>0.48990266499360119</v>
      </c>
      <c r="F14" s="43">
        <f>D14/D5</f>
        <v>1.1274196809199655</v>
      </c>
      <c r="G14" s="43">
        <f>E14/D5</f>
        <v>0.44539437492909234</v>
      </c>
      <c r="H14" s="43"/>
      <c r="K14" s="52" t="s">
        <v>123</v>
      </c>
      <c r="L14" s="52" t="s">
        <v>193</v>
      </c>
      <c r="M14" s="52">
        <v>0.74213897290029285</v>
      </c>
      <c r="N14" s="52">
        <f>AVERAGE(M14:M16)</f>
        <v>0.92546241031269949</v>
      </c>
      <c r="O14" s="52">
        <f>STDEV(M14:M16)</f>
        <v>0.32457328647411682</v>
      </c>
      <c r="P14" s="52">
        <f>N14/N5</f>
        <v>0.90906189940508508</v>
      </c>
      <c r="Q14" s="52">
        <f>O14/N5</f>
        <v>0.31882138594761095</v>
      </c>
      <c r="R14" s="52"/>
    </row>
    <row r="15" spans="1:18">
      <c r="A15" s="43" t="s">
        <v>124</v>
      </c>
      <c r="B15" s="43" t="s">
        <v>349</v>
      </c>
      <c r="C15" s="43">
        <v>1.32925669769919</v>
      </c>
      <c r="D15" s="43"/>
      <c r="E15" s="43"/>
      <c r="F15" s="43"/>
      <c r="G15" s="43"/>
      <c r="H15" s="43"/>
      <c r="K15" s="52" t="s">
        <v>124</v>
      </c>
      <c r="L15" s="52" t="s">
        <v>193</v>
      </c>
      <c r="M15" s="52">
        <v>1.3002181174115988</v>
      </c>
      <c r="N15" s="52"/>
      <c r="O15" s="52"/>
      <c r="P15" s="52"/>
      <c r="Q15" s="52"/>
      <c r="R15" s="52"/>
    </row>
    <row r="16" spans="1:18">
      <c r="A16" s="43" t="s">
        <v>323</v>
      </c>
      <c r="B16" s="43" t="s">
        <v>349</v>
      </c>
      <c r="C16" s="43">
        <v>0.71171839693312</v>
      </c>
      <c r="D16" s="43"/>
      <c r="E16" s="43"/>
      <c r="F16" s="43"/>
      <c r="G16" s="43"/>
      <c r="H16" s="43"/>
      <c r="K16" s="52" t="s">
        <v>323</v>
      </c>
      <c r="L16" s="52" t="s">
        <v>193</v>
      </c>
      <c r="M16" s="52">
        <v>0.73403014062620675</v>
      </c>
      <c r="N16" s="52"/>
      <c r="O16" s="52"/>
      <c r="P16" s="52"/>
      <c r="Q16" s="52"/>
      <c r="R16" s="52"/>
    </row>
    <row r="17" spans="1:19">
      <c r="A17" s="43" t="s">
        <v>88</v>
      </c>
      <c r="B17" s="43" t="s">
        <v>349</v>
      </c>
      <c r="C17" s="43">
        <v>0.81691488464913897</v>
      </c>
      <c r="D17" s="43">
        <f>AVERAGE(C17:C19)</f>
        <v>0.8758177646518428</v>
      </c>
      <c r="E17" s="43">
        <f>STDEV(C17:C19)</f>
        <v>0.18637704138524872</v>
      </c>
      <c r="F17" s="43">
        <f>D17/D17</f>
        <v>1</v>
      </c>
      <c r="G17" s="43">
        <f>E17/D17</f>
        <v>0.21280344942459323</v>
      </c>
      <c r="H17" s="43">
        <f>TTEST(C17:C19,C5:C7,2,2)</f>
        <v>0.16420733613021413</v>
      </c>
      <c r="K17" s="52" t="s">
        <v>88</v>
      </c>
      <c r="L17" s="52" t="s">
        <v>193</v>
      </c>
      <c r="M17" s="52">
        <v>0.85924943944126331</v>
      </c>
      <c r="N17" s="52">
        <f>AVERAGE(M17:M19)</f>
        <v>0.70210438810986486</v>
      </c>
      <c r="O17" s="52">
        <f>STDEV(M17:M19)</f>
        <v>0.17656942785346358</v>
      </c>
      <c r="P17" s="52">
        <f>N17/N17</f>
        <v>1</v>
      </c>
      <c r="Q17" s="52">
        <f>O17/N17</f>
        <v>0.25148600527737208</v>
      </c>
      <c r="R17" s="52">
        <f>TTEST(M17:M19,M5:M7,2,2)</f>
        <v>5.2877686922087282E-2</v>
      </c>
    </row>
    <row r="18" spans="1:19">
      <c r="A18" s="43" t="s">
        <v>89</v>
      </c>
      <c r="B18" s="43" t="s">
        <v>349</v>
      </c>
      <c r="C18" s="43">
        <v>0.72600894803991423</v>
      </c>
      <c r="D18" s="43"/>
      <c r="E18" s="43"/>
      <c r="F18" s="43"/>
      <c r="G18" s="43"/>
      <c r="H18" s="43"/>
      <c r="K18" s="52" t="s">
        <v>89</v>
      </c>
      <c r="L18" s="52" t="s">
        <v>193</v>
      </c>
      <c r="M18" s="52">
        <v>0.51103369586337843</v>
      </c>
      <c r="N18" s="52"/>
      <c r="O18" s="52"/>
      <c r="P18" s="52"/>
      <c r="Q18" s="52"/>
      <c r="R18" s="52"/>
    </row>
    <row r="19" spans="1:19">
      <c r="A19" s="43" t="s">
        <v>90</v>
      </c>
      <c r="B19" s="43" t="s">
        <v>349</v>
      </c>
      <c r="C19" s="43">
        <v>1.0845294612664749</v>
      </c>
      <c r="D19" s="43"/>
      <c r="E19" s="43"/>
      <c r="F19" s="43"/>
      <c r="G19" s="43"/>
      <c r="H19" s="43"/>
      <c r="K19" s="52" t="s">
        <v>90</v>
      </c>
      <c r="L19" s="52" t="s">
        <v>193</v>
      </c>
      <c r="M19" s="52">
        <v>0.73603002902495274</v>
      </c>
      <c r="N19" s="52"/>
      <c r="O19" s="52"/>
      <c r="P19" s="52"/>
      <c r="Q19" s="52"/>
      <c r="R19" s="52"/>
    </row>
    <row r="20" spans="1:19">
      <c r="A20" s="43" t="s">
        <v>95</v>
      </c>
      <c r="B20" s="43" t="s">
        <v>349</v>
      </c>
      <c r="C20" s="43">
        <v>0.59940553416716946</v>
      </c>
      <c r="D20" s="43">
        <f>AVERAGE(C20:C22)</f>
        <v>0.61528237557991117</v>
      </c>
      <c r="E20" s="43">
        <f>STDEV(C20:C22)</f>
        <v>5.6712666396853836E-2</v>
      </c>
      <c r="F20" s="43">
        <f>D20/D17</f>
        <v>0.7025232878491563</v>
      </c>
      <c r="G20" s="43">
        <f>E20/D17</f>
        <v>6.4753957599156933E-2</v>
      </c>
      <c r="H20" s="43">
        <f>TTEST(C20:C22,C8:C10,2,2)</f>
        <v>0.24130448661748441</v>
      </c>
      <c r="K20" s="52" t="s">
        <v>95</v>
      </c>
      <c r="L20" s="52" t="s">
        <v>193</v>
      </c>
      <c r="M20" s="52">
        <v>1.0636613147682943</v>
      </c>
      <c r="N20" s="52">
        <f>AVERAGE(M20:M22)</f>
        <v>1.1409550874342516</v>
      </c>
      <c r="O20" s="52">
        <f>STDEV(M20:M22)</f>
        <v>0.10601520306492915</v>
      </c>
      <c r="P20" s="52">
        <f>N20/N17</f>
        <v>1.6250505006895293</v>
      </c>
      <c r="Q20" s="52">
        <f>O20/N17</f>
        <v>0.15099635447420101</v>
      </c>
      <c r="R20" s="52">
        <f>TTEST(M20:M22,M8:M10,2,2)</f>
        <v>1.0783957995877906E-2</v>
      </c>
      <c r="S20" t="s">
        <v>204</v>
      </c>
    </row>
    <row r="21" spans="1:19">
      <c r="A21" s="43" t="s">
        <v>96</v>
      </c>
      <c r="B21" s="43" t="s">
        <v>349</v>
      </c>
      <c r="C21" s="43">
        <v>0.56820015506949106</v>
      </c>
      <c r="D21" s="43"/>
      <c r="E21" s="43"/>
      <c r="F21" s="43"/>
      <c r="G21" s="43"/>
      <c r="H21" s="43"/>
      <c r="K21" s="52" t="s">
        <v>96</v>
      </c>
      <c r="L21" s="52" t="s">
        <v>193</v>
      </c>
      <c r="M21" s="52">
        <v>1.0973920120156535</v>
      </c>
      <c r="N21" s="52"/>
      <c r="O21" s="52"/>
      <c r="P21" s="52"/>
      <c r="Q21" s="52"/>
      <c r="R21" s="52"/>
    </row>
    <row r="22" spans="1:19">
      <c r="A22" s="43" t="s">
        <v>31</v>
      </c>
      <c r="B22" s="43" t="s">
        <v>349</v>
      </c>
      <c r="C22" s="43">
        <v>0.67824143750307275</v>
      </c>
      <c r="D22" s="43"/>
      <c r="E22" s="43"/>
      <c r="F22" s="43"/>
      <c r="G22" s="43"/>
      <c r="H22" s="43"/>
      <c r="K22" s="52" t="s">
        <v>31</v>
      </c>
      <c r="L22" s="52" t="s">
        <v>193</v>
      </c>
      <c r="M22" s="52">
        <v>1.2618119355188064</v>
      </c>
      <c r="N22" s="52"/>
      <c r="O22" s="52"/>
      <c r="P22" s="52"/>
      <c r="Q22" s="52"/>
      <c r="R22" s="52"/>
    </row>
    <row r="23" spans="1:19">
      <c r="A23" s="43" t="s">
        <v>324</v>
      </c>
      <c r="B23" s="43" t="s">
        <v>349</v>
      </c>
      <c r="C23" s="43">
        <v>0.7962615169766768</v>
      </c>
      <c r="D23" s="43">
        <f>AVERAGE(C23:C25)</f>
        <v>0.84554398805129027</v>
      </c>
      <c r="E23" s="43">
        <f>STDEV(C23:C25)</f>
        <v>0.16348840813218105</v>
      </c>
      <c r="F23" s="43">
        <f>D23/D17</f>
        <v>0.96543370342278112</v>
      </c>
      <c r="G23" s="43">
        <f>E23/D17</f>
        <v>0.18666943596099739</v>
      </c>
      <c r="H23" s="43">
        <f>TTEST(C23:C25,C11:C13,2,2)</f>
        <v>0.15296913717750316</v>
      </c>
      <c r="K23" s="52" t="s">
        <v>324</v>
      </c>
      <c r="L23" s="52" t="s">
        <v>193</v>
      </c>
      <c r="M23" s="52">
        <v>0.83421494200981472</v>
      </c>
      <c r="N23" s="52">
        <f>AVERAGE(M23:M25)</f>
        <v>0.78737078593677678</v>
      </c>
      <c r="O23" s="52">
        <f>STDEV(M23:M25)</f>
        <v>5.2833732875423096E-2</v>
      </c>
      <c r="P23" s="52">
        <f>N23/N17</f>
        <v>1.1214440463140496</v>
      </c>
      <c r="Q23" s="52">
        <f>O23/N17</f>
        <v>7.5250537911686871E-2</v>
      </c>
      <c r="R23" s="52">
        <f>TTEST(M23:M25,M11:M13,2,2)</f>
        <v>3.1420470514443286E-3</v>
      </c>
      <c r="S23" t="s">
        <v>205</v>
      </c>
    </row>
    <row r="24" spans="1:19">
      <c r="A24" s="43" t="s">
        <v>325</v>
      </c>
      <c r="B24" s="43" t="s">
        <v>349</v>
      </c>
      <c r="C24" s="43">
        <v>1.0280043863261412</v>
      </c>
      <c r="D24" s="43"/>
      <c r="E24" s="43"/>
      <c r="F24" s="43"/>
      <c r="G24" s="43"/>
      <c r="H24" s="43"/>
      <c r="K24" s="52" t="s">
        <v>325</v>
      </c>
      <c r="L24" s="52" t="s">
        <v>193</v>
      </c>
      <c r="M24" s="52">
        <v>0.73010166798677045</v>
      </c>
      <c r="N24" s="52"/>
      <c r="O24" s="52"/>
      <c r="P24" s="52"/>
      <c r="Q24" s="52"/>
      <c r="R24" s="52"/>
    </row>
    <row r="25" spans="1:19">
      <c r="A25" s="43" t="s">
        <v>270</v>
      </c>
      <c r="B25" s="43" t="s">
        <v>349</v>
      </c>
      <c r="C25" s="43">
        <v>0.71236606085105292</v>
      </c>
      <c r="D25" s="43"/>
      <c r="E25" s="43"/>
      <c r="F25" s="43"/>
      <c r="G25" s="43"/>
      <c r="H25" s="43"/>
      <c r="K25" s="52" t="s">
        <v>326</v>
      </c>
      <c r="L25" s="52" t="s">
        <v>193</v>
      </c>
      <c r="M25" s="52">
        <v>0.79779574781374563</v>
      </c>
      <c r="N25" s="52"/>
      <c r="O25" s="52"/>
      <c r="P25" s="52"/>
      <c r="Q25" s="52"/>
      <c r="R25" s="52"/>
    </row>
    <row r="26" spans="1:19">
      <c r="A26" s="43" t="s">
        <v>327</v>
      </c>
      <c r="B26" s="43" t="s">
        <v>349</v>
      </c>
      <c r="C26" s="43">
        <v>0.787040890727703</v>
      </c>
      <c r="D26" s="43">
        <f>AVERAGE(C26:C28)</f>
        <v>1.0772079685902269</v>
      </c>
      <c r="E26" s="43">
        <f>STDEV(C26:C28)</f>
        <v>0.32494445810914097</v>
      </c>
      <c r="F26" s="43">
        <f>D26/D17</f>
        <v>1.2299453288875013</v>
      </c>
      <c r="G26" s="43">
        <f>E26/D17</f>
        <v>0.37101834562389091</v>
      </c>
      <c r="H26" s="43">
        <f>TTEST(C26:C28,C14:C16,2,2)</f>
        <v>0.65637449756588651</v>
      </c>
      <c r="K26" s="52" t="s">
        <v>327</v>
      </c>
      <c r="L26" s="52" t="s">
        <v>193</v>
      </c>
      <c r="M26" s="52">
        <v>0.82995874246618362</v>
      </c>
      <c r="N26" s="52">
        <f>AVERAGE(M26:M28)</f>
        <v>0.90640185837083376</v>
      </c>
      <c r="O26" s="52">
        <f>STDEV(M26:M28)</f>
        <v>8.9608463746847278E-2</v>
      </c>
      <c r="P26" s="52">
        <f>N26/N17</f>
        <v>1.2909787685716623</v>
      </c>
      <c r="Q26" s="52">
        <f>O26/N17</f>
        <v>0.12762840578177015</v>
      </c>
      <c r="R26" s="52">
        <f>TTEST(M26:M28,M14:M16,2,2)</f>
        <v>0.92661192807893755</v>
      </c>
    </row>
    <row r="27" spans="1:19">
      <c r="A27" s="43" t="s">
        <v>328</v>
      </c>
      <c r="B27" s="43" t="s">
        <v>349</v>
      </c>
      <c r="C27" s="43">
        <v>1.428304131040987</v>
      </c>
      <c r="D27" s="43"/>
      <c r="E27" s="43"/>
      <c r="F27" s="43"/>
      <c r="G27" s="43"/>
      <c r="H27" s="43"/>
      <c r="K27" s="52" t="s">
        <v>328</v>
      </c>
      <c r="L27" s="52" t="s">
        <v>193</v>
      </c>
      <c r="M27" s="52">
        <v>1.0050139312916637</v>
      </c>
      <c r="N27" s="52"/>
      <c r="O27" s="52"/>
      <c r="P27" s="52"/>
      <c r="Q27" s="52"/>
      <c r="R27" s="52"/>
    </row>
    <row r="28" spans="1:19">
      <c r="A28" s="43" t="s">
        <v>421</v>
      </c>
      <c r="B28" s="43" t="s">
        <v>349</v>
      </c>
      <c r="C28" s="43">
        <v>1.016278884001991</v>
      </c>
      <c r="D28" s="43"/>
      <c r="E28" s="43"/>
      <c r="F28" s="43"/>
      <c r="G28" s="43"/>
      <c r="H28" s="43"/>
      <c r="K28" s="52" t="s">
        <v>421</v>
      </c>
      <c r="L28" s="52" t="s">
        <v>193</v>
      </c>
      <c r="M28" s="52">
        <v>0.88423290135465393</v>
      </c>
      <c r="N28" s="52"/>
      <c r="O28" s="52"/>
      <c r="P28" s="52"/>
      <c r="Q28" s="52"/>
      <c r="R28" s="52"/>
    </row>
    <row r="29" spans="1:19">
      <c r="A29" s="43" t="s">
        <v>625</v>
      </c>
      <c r="B29" s="43" t="s">
        <v>350</v>
      </c>
      <c r="C29" s="43">
        <v>1</v>
      </c>
      <c r="D29" s="43">
        <f>AVERAGE(C29:C31)</f>
        <v>0.87205143046613731</v>
      </c>
      <c r="E29" s="43">
        <f>STDEV(C29:C31)</f>
        <v>0.14696992978970402</v>
      </c>
      <c r="F29" s="43">
        <f>D29/D29</f>
        <v>1</v>
      </c>
      <c r="G29" s="43">
        <f>E29/D29</f>
        <v>0.16853355737418405</v>
      </c>
      <c r="H29" s="43"/>
      <c r="K29" s="52" t="s">
        <v>625</v>
      </c>
      <c r="L29" s="52" t="s">
        <v>543</v>
      </c>
      <c r="M29" s="52">
        <v>1</v>
      </c>
      <c r="N29" s="52">
        <f>AVERAGE(M29:M31)</f>
        <v>1.3344948705531448</v>
      </c>
      <c r="O29" s="52">
        <f>STDEV(M29:M31)</f>
        <v>0.37826821444320752</v>
      </c>
      <c r="P29" s="52">
        <f>N29/N29</f>
        <v>1</v>
      </c>
      <c r="Q29" s="52">
        <f>O29/N29</f>
        <v>0.28345422885470989</v>
      </c>
      <c r="R29" s="52"/>
    </row>
    <row r="30" spans="1:19">
      <c r="A30" s="43" t="s">
        <v>626</v>
      </c>
      <c r="B30" s="43" t="s">
        <v>350</v>
      </c>
      <c r="C30" s="43">
        <v>0.71152647025843352</v>
      </c>
      <c r="D30" s="43"/>
      <c r="E30" s="43"/>
      <c r="F30" s="43"/>
      <c r="G30" s="43"/>
      <c r="H30" s="43"/>
      <c r="K30" s="52" t="s">
        <v>626</v>
      </c>
      <c r="L30" s="52" t="s">
        <v>543</v>
      </c>
      <c r="M30" s="52">
        <v>1.2584899096682856</v>
      </c>
      <c r="N30" s="52"/>
      <c r="O30" s="52"/>
      <c r="P30" s="52"/>
      <c r="Q30" s="52"/>
      <c r="R30" s="52"/>
    </row>
    <row r="31" spans="1:19">
      <c r="A31" s="43" t="s">
        <v>627</v>
      </c>
      <c r="B31" s="43" t="s">
        <v>350</v>
      </c>
      <c r="C31" s="43">
        <v>0.90462782113997819</v>
      </c>
      <c r="D31" s="43"/>
      <c r="E31" s="43"/>
      <c r="F31" s="43"/>
      <c r="G31" s="43"/>
      <c r="H31" s="43"/>
      <c r="K31" s="52" t="s">
        <v>627</v>
      </c>
      <c r="L31" s="52" t="s">
        <v>543</v>
      </c>
      <c r="M31" s="52">
        <v>1.7449947019911494</v>
      </c>
      <c r="N31" s="52"/>
      <c r="O31" s="52"/>
      <c r="P31" s="52"/>
      <c r="Q31" s="52"/>
      <c r="R31" s="52"/>
    </row>
    <row r="32" spans="1:19">
      <c r="A32" s="43" t="s">
        <v>112</v>
      </c>
      <c r="B32" s="43" t="s">
        <v>350</v>
      </c>
      <c r="C32" s="43">
        <v>0.63798607137617314</v>
      </c>
      <c r="D32" s="43">
        <f>AVERAGE(C32:C34)</f>
        <v>0.58281516808647194</v>
      </c>
      <c r="E32" s="43">
        <f>STDEV(C32:C34)</f>
        <v>0.19458736011935823</v>
      </c>
      <c r="F32" s="43">
        <f>D32/D29</f>
        <v>0.6683266006168237</v>
      </c>
      <c r="G32" s="43">
        <f>E32/D29</f>
        <v>0.22313748171406075</v>
      </c>
      <c r="H32" s="43"/>
      <c r="K32" s="52" t="s">
        <v>112</v>
      </c>
      <c r="L32" s="52" t="s">
        <v>543</v>
      </c>
      <c r="M32" s="52">
        <v>1.0155267491469395</v>
      </c>
      <c r="N32" s="52">
        <f>AVERAGE(M32:M34)</f>
        <v>0.84244746337179011</v>
      </c>
      <c r="O32" s="52">
        <f>STDEV(M32:M34)</f>
        <v>0.14998986806726575</v>
      </c>
      <c r="P32" s="52">
        <f>N32/N29</f>
        <v>0.63128565119369684</v>
      </c>
      <c r="Q32" s="52">
        <f>O32/N29</f>
        <v>0.11239448826438375</v>
      </c>
      <c r="R32" s="52"/>
    </row>
    <row r="33" spans="1:19">
      <c r="A33" s="43" t="s">
        <v>113</v>
      </c>
      <c r="B33" s="43" t="s">
        <v>350</v>
      </c>
      <c r="C33" s="43">
        <v>0.7438599613411857</v>
      </c>
      <c r="D33" s="43"/>
      <c r="E33" s="43"/>
      <c r="F33" s="43"/>
      <c r="G33" s="43"/>
      <c r="H33" s="43"/>
      <c r="K33" s="52" t="s">
        <v>113</v>
      </c>
      <c r="L33" s="52" t="s">
        <v>543</v>
      </c>
      <c r="M33" s="52">
        <v>0.75046437033664271</v>
      </c>
      <c r="N33" s="52"/>
      <c r="O33" s="52"/>
      <c r="P33" s="52"/>
      <c r="Q33" s="52"/>
      <c r="R33" s="52"/>
    </row>
    <row r="34" spans="1:19">
      <c r="A34" s="43" t="s">
        <v>115</v>
      </c>
      <c r="B34" s="43" t="s">
        <v>350</v>
      </c>
      <c r="C34" s="43">
        <v>0.36659947154205691</v>
      </c>
      <c r="D34" s="43"/>
      <c r="E34" s="43"/>
      <c r="F34" s="43"/>
      <c r="G34" s="43"/>
      <c r="H34" s="43"/>
      <c r="K34" s="52" t="s">
        <v>115</v>
      </c>
      <c r="L34" s="52" t="s">
        <v>543</v>
      </c>
      <c r="M34" s="52">
        <v>0.76135127063178787</v>
      </c>
      <c r="N34" s="52"/>
      <c r="O34" s="52"/>
      <c r="P34" s="52"/>
      <c r="Q34" s="52"/>
      <c r="R34" s="52"/>
    </row>
    <row r="35" spans="1:19">
      <c r="A35" s="43" t="s">
        <v>120</v>
      </c>
      <c r="B35" s="43" t="s">
        <v>350</v>
      </c>
      <c r="C35" s="43">
        <v>0.55486160860674583</v>
      </c>
      <c r="D35" s="43">
        <f>AVERAGE(C35:C37)</f>
        <v>0.51042066932318464</v>
      </c>
      <c r="E35" s="43">
        <f>STDEV(C35:C37)</f>
        <v>3.8597733815048406E-2</v>
      </c>
      <c r="F35" s="43">
        <f>D35/D29</f>
        <v>0.58531028273223484</v>
      </c>
      <c r="G35" s="43">
        <f>E35/D29</f>
        <v>4.4260845710002189E-2</v>
      </c>
      <c r="H35" s="43"/>
      <c r="K35" s="52" t="s">
        <v>120</v>
      </c>
      <c r="L35" s="52" t="s">
        <v>543</v>
      </c>
      <c r="M35" s="52">
        <v>0.84755184132778694</v>
      </c>
      <c r="N35" s="52">
        <f>AVERAGE(M35:M37)</f>
        <v>0.52130648756430431</v>
      </c>
      <c r="O35" s="52">
        <f>STDEV(M35:M37)</f>
        <v>0.30121161783063238</v>
      </c>
      <c r="P35" s="52">
        <f>N35/N29</f>
        <v>0.3906395588828484</v>
      </c>
      <c r="Q35" s="52">
        <f>O35/N29</f>
        <v>0.22571208363339826</v>
      </c>
      <c r="R35" s="52"/>
    </row>
    <row r="36" spans="1:19">
      <c r="A36" s="43" t="s">
        <v>121</v>
      </c>
      <c r="B36" s="43" t="s">
        <v>350</v>
      </c>
      <c r="C36" s="43">
        <v>0.49112205565893774</v>
      </c>
      <c r="D36" s="43"/>
      <c r="E36" s="43"/>
      <c r="F36" s="43"/>
      <c r="G36" s="43"/>
      <c r="H36" s="43"/>
      <c r="K36" s="52" t="s">
        <v>121</v>
      </c>
      <c r="L36" s="52" t="s">
        <v>543</v>
      </c>
      <c r="M36" s="52">
        <v>0.46259365493564103</v>
      </c>
      <c r="N36" s="52"/>
      <c r="O36" s="52"/>
      <c r="P36" s="52"/>
      <c r="Q36" s="52"/>
      <c r="R36" s="52"/>
    </row>
    <row r="37" spans="1:19">
      <c r="A37" s="43" t="s">
        <v>122</v>
      </c>
      <c r="B37" s="43" t="s">
        <v>350</v>
      </c>
      <c r="C37" s="43">
        <v>0.48527834370387024</v>
      </c>
      <c r="D37" s="43"/>
      <c r="E37" s="43"/>
      <c r="F37" s="43"/>
      <c r="G37" s="43"/>
      <c r="H37" s="43"/>
      <c r="K37" s="52" t="s">
        <v>122</v>
      </c>
      <c r="L37" s="52" t="s">
        <v>543</v>
      </c>
      <c r="M37" s="52">
        <v>0.25377396642948485</v>
      </c>
      <c r="N37" s="52"/>
      <c r="O37" s="52"/>
      <c r="P37" s="52"/>
      <c r="Q37" s="52"/>
      <c r="R37" s="52"/>
    </row>
    <row r="38" spans="1:19">
      <c r="A38" s="43" t="s">
        <v>123</v>
      </c>
      <c r="B38" s="43" t="s">
        <v>350</v>
      </c>
      <c r="C38" s="43">
        <v>0.99799906345727651</v>
      </c>
      <c r="D38" s="43">
        <f>AVERAGE(C38:C40)</f>
        <v>0.88874620017679684</v>
      </c>
      <c r="E38" s="43">
        <f>STDEV(C38:C40)</f>
        <v>0.26055999889205489</v>
      </c>
      <c r="F38" s="43">
        <f>D38/D29</f>
        <v>1.0191442489828102</v>
      </c>
      <c r="G38" s="43">
        <f>E38/D29</f>
        <v>0.29878971559369827</v>
      </c>
      <c r="H38" s="43"/>
      <c r="K38" s="52" t="s">
        <v>123</v>
      </c>
      <c r="L38" s="52" t="s">
        <v>543</v>
      </c>
      <c r="M38" s="52">
        <v>1.5928473035255819</v>
      </c>
      <c r="N38" s="52">
        <f>AVERAGE(M38:M40)</f>
        <v>1.3376311054163601</v>
      </c>
      <c r="O38" s="52">
        <f>STDEV(M38:M40)</f>
        <v>0.50132191923907443</v>
      </c>
      <c r="P38" s="52">
        <f>N38/N29</f>
        <v>1.0023501288258345</v>
      </c>
      <c r="Q38" s="52">
        <f>O38/N29</f>
        <v>0.3756641784852105</v>
      </c>
      <c r="R38" s="52"/>
    </row>
    <row r="39" spans="1:19">
      <c r="A39" s="43" t="s">
        <v>124</v>
      </c>
      <c r="B39" s="43" t="s">
        <v>350</v>
      </c>
      <c r="C39" s="43">
        <v>1.0768940915639118</v>
      </c>
      <c r="D39" s="43"/>
      <c r="E39" s="43"/>
      <c r="F39" s="43"/>
      <c r="G39" s="43"/>
      <c r="H39" s="43"/>
      <c r="K39" s="52" t="s">
        <v>124</v>
      </c>
      <c r="L39" s="52" t="s">
        <v>543</v>
      </c>
      <c r="M39" s="52">
        <v>1.6599921007188561</v>
      </c>
      <c r="N39" s="52"/>
      <c r="O39" s="52"/>
      <c r="P39" s="52"/>
      <c r="Q39" s="52"/>
      <c r="R39" s="52"/>
    </row>
    <row r="40" spans="1:19">
      <c r="A40" s="43" t="s">
        <v>323</v>
      </c>
      <c r="B40" s="43" t="s">
        <v>350</v>
      </c>
      <c r="C40" s="43">
        <v>0.59134544550920254</v>
      </c>
      <c r="D40" s="43"/>
      <c r="E40" s="43"/>
      <c r="F40" s="43"/>
      <c r="G40" s="43"/>
      <c r="H40" s="43"/>
      <c r="K40" s="52" t="s">
        <v>323</v>
      </c>
      <c r="L40" s="52" t="s">
        <v>543</v>
      </c>
      <c r="M40" s="52">
        <v>0.76005391200464278</v>
      </c>
      <c r="N40" s="52"/>
      <c r="O40" s="52"/>
      <c r="P40" s="52"/>
      <c r="Q40" s="52"/>
      <c r="R40" s="52"/>
    </row>
    <row r="41" spans="1:19">
      <c r="A41" s="43" t="s">
        <v>88</v>
      </c>
      <c r="B41" s="43" t="s">
        <v>350</v>
      </c>
      <c r="C41" s="43">
        <v>0.77769052472554157</v>
      </c>
      <c r="D41" s="43">
        <f>AVERAGE(C41:C43)</f>
        <v>0.77094940976810555</v>
      </c>
      <c r="E41" s="43">
        <f>STDEV(C41:C43)</f>
        <v>4.4769573878915205E-2</v>
      </c>
      <c r="F41" s="43">
        <f>D41/D41</f>
        <v>1</v>
      </c>
      <c r="G41" s="43">
        <f>E41/D41</f>
        <v>5.8070702580058371E-2</v>
      </c>
      <c r="H41" s="43">
        <f>TTEST(C41:C43,C29:C31,2,2)</f>
        <v>0.31799325068733397</v>
      </c>
      <c r="K41" s="52" t="s">
        <v>88</v>
      </c>
      <c r="L41" s="52" t="s">
        <v>543</v>
      </c>
      <c r="M41" s="52">
        <v>0.75151084532967782</v>
      </c>
      <c r="N41" s="52">
        <f>AVERAGE(M41:M43)</f>
        <v>0.915226217849197</v>
      </c>
      <c r="O41" s="52">
        <f>STDEV(M41:M43)</f>
        <v>0.53987705887626891</v>
      </c>
      <c r="P41" s="52">
        <f>N41/N41</f>
        <v>1</v>
      </c>
      <c r="Q41" s="52">
        <f>O41/N41</f>
        <v>0.58988373404008532</v>
      </c>
      <c r="R41" s="52">
        <f>TTEST(M41:M43,M29:M31,2,2)</f>
        <v>0.33245735414121175</v>
      </c>
    </row>
    <row r="42" spans="1:19">
      <c r="A42" s="43" t="s">
        <v>89</v>
      </c>
      <c r="B42" s="43" t="s">
        <v>350</v>
      </c>
      <c r="C42" s="43">
        <v>0.72319154811186837</v>
      </c>
      <c r="D42" s="43"/>
      <c r="E42" s="43"/>
      <c r="F42" s="43"/>
      <c r="G42" s="43"/>
      <c r="H42" s="43"/>
      <c r="K42" s="52" t="s">
        <v>89</v>
      </c>
      <c r="L42" s="52" t="s">
        <v>543</v>
      </c>
      <c r="M42" s="52">
        <v>0.47615665745978497</v>
      </c>
      <c r="N42" s="52"/>
      <c r="O42" s="52"/>
      <c r="P42" s="52"/>
      <c r="Q42" s="52"/>
      <c r="R42" s="52"/>
    </row>
    <row r="43" spans="1:19">
      <c r="A43" s="43" t="s">
        <v>90</v>
      </c>
      <c r="B43" s="43" t="s">
        <v>350</v>
      </c>
      <c r="C43" s="43">
        <v>0.81196615646690695</v>
      </c>
      <c r="D43" s="43"/>
      <c r="E43" s="43"/>
      <c r="F43" s="43"/>
      <c r="G43" s="43"/>
      <c r="H43" s="43"/>
      <c r="K43" s="52" t="s">
        <v>90</v>
      </c>
      <c r="L43" s="52" t="s">
        <v>543</v>
      </c>
      <c r="M43" s="52">
        <v>1.518011150758128</v>
      </c>
      <c r="N43" s="52"/>
      <c r="O43" s="52"/>
      <c r="P43" s="52"/>
      <c r="Q43" s="52"/>
      <c r="R43" s="52"/>
    </row>
    <row r="44" spans="1:19">
      <c r="A44" s="43" t="s">
        <v>95</v>
      </c>
      <c r="B44" s="43" t="s">
        <v>350</v>
      </c>
      <c r="C44" s="43">
        <v>0.88063498124899253</v>
      </c>
      <c r="D44" s="43">
        <f>AVERAGE(C44:C46)</f>
        <v>0.92159346645767926</v>
      </c>
      <c r="E44" s="43">
        <f>STDEV(C44:C46)</f>
        <v>0.10015172896448325</v>
      </c>
      <c r="F44" s="43">
        <f>D44/D41</f>
        <v>1.19540070305636</v>
      </c>
      <c r="G44" s="43">
        <f>E44/D41</f>
        <v>0.12990700517509698</v>
      </c>
      <c r="H44" s="43">
        <f>TTEST(C44:C46,C32:C34,2,2)</f>
        <v>5.5158458191545995E-2</v>
      </c>
      <c r="K44" s="52" t="s">
        <v>95</v>
      </c>
      <c r="L44" s="52" t="s">
        <v>543</v>
      </c>
      <c r="M44" s="52">
        <v>230.23234448020625</v>
      </c>
      <c r="N44" s="52">
        <f>AVERAGE(M44:M46)</f>
        <v>252.57905168516587</v>
      </c>
      <c r="O44" s="52">
        <f>STDEV(M44:M46)</f>
        <v>28.472406407253551</v>
      </c>
      <c r="P44" s="52">
        <f>N44/N41</f>
        <v>275.97444955055215</v>
      </c>
      <c r="Q44" s="52">
        <f>O44/N41</f>
        <v>31.109692720739986</v>
      </c>
      <c r="R44" s="52">
        <f>TTEST(M44:M46,M32:M34,2,2)</f>
        <v>1.060712008611535E-4</v>
      </c>
      <c r="S44" t="s">
        <v>206</v>
      </c>
    </row>
    <row r="45" spans="1:19">
      <c r="A45" s="43" t="s">
        <v>96</v>
      </c>
      <c r="B45" s="43" t="s">
        <v>350</v>
      </c>
      <c r="C45" s="43">
        <v>0.84841284208778089</v>
      </c>
      <c r="D45" s="43"/>
      <c r="E45" s="43"/>
      <c r="F45" s="43"/>
      <c r="G45" s="43"/>
      <c r="H45" s="43"/>
      <c r="K45" s="52" t="s">
        <v>96</v>
      </c>
      <c r="L45" s="52" t="s">
        <v>543</v>
      </c>
      <c r="M45" s="52">
        <v>242.86828609526253</v>
      </c>
      <c r="N45" s="52"/>
      <c r="O45" s="52"/>
      <c r="P45" s="52"/>
      <c r="Q45" s="52"/>
      <c r="R45" s="52"/>
    </row>
    <row r="46" spans="1:19">
      <c r="A46" s="43" t="s">
        <v>31</v>
      </c>
      <c r="B46" s="43" t="s">
        <v>350</v>
      </c>
      <c r="C46" s="43">
        <v>1.0357325760362643</v>
      </c>
      <c r="D46" s="43"/>
      <c r="E46" s="43"/>
      <c r="F46" s="43"/>
      <c r="G46" s="43"/>
      <c r="H46" s="43"/>
      <c r="K46" s="52" t="s">
        <v>31</v>
      </c>
      <c r="L46" s="52" t="s">
        <v>543</v>
      </c>
      <c r="M46" s="52">
        <v>284.63652448002887</v>
      </c>
      <c r="N46" s="52"/>
      <c r="O46" s="52"/>
      <c r="P46" s="52"/>
      <c r="Q46" s="52"/>
      <c r="R46" s="52"/>
    </row>
    <row r="47" spans="1:19">
      <c r="A47" s="43" t="s">
        <v>324</v>
      </c>
      <c r="B47" s="43" t="s">
        <v>350</v>
      </c>
      <c r="C47" s="43">
        <v>0.9157731259582591</v>
      </c>
      <c r="D47" s="43">
        <f>AVERAGE(C47:C49)</f>
        <v>1.041021435052947</v>
      </c>
      <c r="E47" s="43">
        <f>STDEV(C47:C49)</f>
        <v>0.10965818529916323</v>
      </c>
      <c r="F47" s="43">
        <f>D47/D41</f>
        <v>1.3503109566762319</v>
      </c>
      <c r="G47" s="43">
        <f>E47/D41</f>
        <v>0.14223784843696474</v>
      </c>
      <c r="H47" s="43">
        <f>TTEST(C47:C49,C35:C37,2,2)</f>
        <v>1.3851167218581545E-3</v>
      </c>
      <c r="I47" t="s">
        <v>200</v>
      </c>
      <c r="K47" s="52" t="s">
        <v>324</v>
      </c>
      <c r="L47" s="52" t="s">
        <v>543</v>
      </c>
      <c r="M47" s="52">
        <v>131.26520298394917</v>
      </c>
      <c r="N47" s="52">
        <f>AVERAGE(M47:M49)</f>
        <v>127.25063435226406</v>
      </c>
      <c r="O47" s="52">
        <f>STDEV(M47:M49)</f>
        <v>4.6644810785437105</v>
      </c>
      <c r="P47" s="52">
        <f>N47/N41</f>
        <v>139.03735696220113</v>
      </c>
      <c r="Q47" s="52">
        <f>O47/N41</f>
        <v>5.0965334991225992</v>
      </c>
      <c r="R47" s="52">
        <f>TTEST(M47:M49,M35:M37,2,2)</f>
        <v>1.2300316571663942E-6</v>
      </c>
      <c r="S47" t="s">
        <v>200</v>
      </c>
    </row>
    <row r="48" spans="1:19">
      <c r="A48" s="43" t="s">
        <v>325</v>
      </c>
      <c r="B48" s="43" t="s">
        <v>350</v>
      </c>
      <c r="C48" s="43">
        <v>1.0875346180344057</v>
      </c>
      <c r="D48" s="43"/>
      <c r="E48" s="43"/>
      <c r="F48" s="43"/>
      <c r="G48" s="43"/>
      <c r="H48" s="43"/>
      <c r="K48" s="52" t="s">
        <v>325</v>
      </c>
      <c r="L48" s="52" t="s">
        <v>543</v>
      </c>
      <c r="M48" s="52">
        <v>128.35298229091876</v>
      </c>
      <c r="N48" s="52"/>
      <c r="O48" s="52"/>
      <c r="P48" s="52"/>
      <c r="Q48" s="52"/>
      <c r="R48" s="52"/>
    </row>
    <row r="49" spans="1:19">
      <c r="A49" s="43" t="s">
        <v>271</v>
      </c>
      <c r="B49" s="43" t="s">
        <v>350</v>
      </c>
      <c r="C49" s="43">
        <v>1.1197565611661762</v>
      </c>
      <c r="D49" s="43"/>
      <c r="E49" s="43"/>
      <c r="F49" s="43"/>
      <c r="G49" s="43"/>
      <c r="H49" s="43"/>
      <c r="K49" s="52" t="s">
        <v>326</v>
      </c>
      <c r="L49" s="52" t="s">
        <v>543</v>
      </c>
      <c r="M49" s="52">
        <v>122.13371778192423</v>
      </c>
      <c r="N49" s="52"/>
      <c r="O49" s="52"/>
      <c r="P49" s="52"/>
      <c r="Q49" s="52"/>
      <c r="R49" s="52"/>
    </row>
    <row r="50" spans="1:19">
      <c r="A50" s="43" t="s">
        <v>327</v>
      </c>
      <c r="B50" s="43" t="s">
        <v>350</v>
      </c>
      <c r="C50" s="43">
        <v>0.95622178241894296</v>
      </c>
      <c r="D50" s="43">
        <f>AVERAGE(C50:C52)</f>
        <v>0.88043953126345587</v>
      </c>
      <c r="E50" s="43">
        <f>STDEV(C50:C52)</f>
        <v>6.6106807118022165E-2</v>
      </c>
      <c r="F50" s="43">
        <f>D50/D41</f>
        <v>1.1420198525455567</v>
      </c>
      <c r="G50" s="43">
        <f>E50/D41</f>
        <v>8.5747269899209708E-2</v>
      </c>
      <c r="H50" s="43">
        <f>TTEST(C50:C52,C38:C40,2,2)</f>
        <v>0.95988231463855378</v>
      </c>
      <c r="K50" s="52" t="s">
        <v>327</v>
      </c>
      <c r="L50" s="52" t="s">
        <v>543</v>
      </c>
      <c r="M50" s="52">
        <v>119.61939455189194</v>
      </c>
      <c r="N50" s="52">
        <f>AVERAGE(M50:M52)</f>
        <v>133.35536226182521</v>
      </c>
      <c r="O50" s="52">
        <f>STDEV(M50:M52)</f>
        <v>11.901727699370596</v>
      </c>
      <c r="P50" s="52">
        <f>N50/N41</f>
        <v>145.70754165589074</v>
      </c>
      <c r="Q50" s="52">
        <f>O50/N41</f>
        <v>13.004137629863724</v>
      </c>
      <c r="R50" s="52">
        <f>TTEST(M50:M52,M38:M40,2,2)</f>
        <v>4.3405253774602015E-5</v>
      </c>
      <c r="S50" t="s">
        <v>201</v>
      </c>
    </row>
    <row r="51" spans="1:19">
      <c r="A51" s="43" t="s">
        <v>328</v>
      </c>
      <c r="B51" s="43" t="s">
        <v>350</v>
      </c>
      <c r="C51" s="43">
        <v>0.85047921615466204</v>
      </c>
      <c r="D51" s="43"/>
      <c r="E51" s="43"/>
      <c r="F51" s="43"/>
      <c r="G51" s="43"/>
      <c r="H51" s="43"/>
      <c r="K51" s="52" t="s">
        <v>328</v>
      </c>
      <c r="L51" s="52" t="s">
        <v>543</v>
      </c>
      <c r="M51" s="52">
        <v>139.84451167575162</v>
      </c>
      <c r="N51" s="52"/>
      <c r="O51" s="52"/>
      <c r="P51" s="52"/>
      <c r="Q51" s="52"/>
      <c r="R51" s="52"/>
    </row>
    <row r="52" spans="1:19">
      <c r="A52" s="148" t="s">
        <v>421</v>
      </c>
      <c r="B52" s="148" t="s">
        <v>350</v>
      </c>
      <c r="C52" s="148">
        <v>0.83461759521676282</v>
      </c>
      <c r="D52" s="148"/>
      <c r="E52" s="148"/>
      <c r="F52" s="148"/>
      <c r="G52" s="148"/>
      <c r="H52" s="43"/>
      <c r="K52" s="52" t="s">
        <v>421</v>
      </c>
      <c r="L52" s="52" t="s">
        <v>543</v>
      </c>
      <c r="M52" s="52">
        <v>140.60218055783207</v>
      </c>
      <c r="N52" s="52"/>
      <c r="O52" s="52"/>
      <c r="P52" s="52"/>
      <c r="Q52" s="52"/>
      <c r="R52" s="52"/>
    </row>
    <row r="53" spans="1:19">
      <c r="A53" s="149"/>
      <c r="B53" s="149"/>
      <c r="C53" s="149"/>
      <c r="D53" s="149"/>
      <c r="E53" s="149"/>
      <c r="F53" s="149"/>
      <c r="G53" s="149"/>
      <c r="H53" s="149"/>
      <c r="I53" s="105"/>
      <c r="K53" s="52" t="s">
        <v>625</v>
      </c>
      <c r="L53" s="52" t="s">
        <v>569</v>
      </c>
      <c r="M53" s="52">
        <v>1</v>
      </c>
      <c r="N53" s="52">
        <f>AVERAGE(M53:M55)</f>
        <v>0.88029739604268631</v>
      </c>
      <c r="O53" s="52">
        <f>STDEV(M53:M55)</f>
        <v>0.10723359197970762</v>
      </c>
      <c r="P53" s="52">
        <f>N53/N53</f>
        <v>1</v>
      </c>
      <c r="Q53" s="52">
        <f>O53/N53</f>
        <v>0.12181518707401445</v>
      </c>
      <c r="R53" s="52"/>
    </row>
    <row r="54" spans="1:19">
      <c r="A54" s="105"/>
      <c r="B54" s="105"/>
      <c r="C54" s="105"/>
      <c r="D54" s="105"/>
      <c r="E54" s="105"/>
      <c r="F54" s="105"/>
      <c r="G54" s="105"/>
      <c r="H54" s="105"/>
      <c r="I54" s="105"/>
      <c r="K54" s="52" t="s">
        <v>626</v>
      </c>
      <c r="L54" s="52" t="s">
        <v>569</v>
      </c>
      <c r="M54" s="52">
        <v>0.8478779770334739</v>
      </c>
      <c r="N54" s="52"/>
      <c r="O54" s="52"/>
      <c r="P54" s="52"/>
      <c r="Q54" s="52"/>
      <c r="R54" s="52"/>
    </row>
    <row r="55" spans="1:19">
      <c r="A55" s="105"/>
      <c r="B55" s="105"/>
      <c r="C55" s="105"/>
      <c r="D55" s="105"/>
      <c r="E55" s="105"/>
      <c r="F55" s="105"/>
      <c r="G55" s="105"/>
      <c r="H55" s="105"/>
      <c r="I55" s="105"/>
      <c r="K55" s="52" t="s">
        <v>627</v>
      </c>
      <c r="L55" s="52" t="s">
        <v>569</v>
      </c>
      <c r="M55" s="52">
        <v>0.79301421109458503</v>
      </c>
      <c r="N55" s="52"/>
      <c r="O55" s="52"/>
      <c r="P55" s="52"/>
      <c r="Q55" s="52"/>
      <c r="R55" s="52"/>
    </row>
    <row r="56" spans="1:19">
      <c r="A56" s="105"/>
      <c r="B56" s="105"/>
      <c r="C56" s="105"/>
      <c r="D56" s="105"/>
      <c r="E56" s="105"/>
      <c r="F56" s="105"/>
      <c r="G56" s="105"/>
      <c r="H56" s="105"/>
      <c r="I56" s="105"/>
      <c r="K56" s="52" t="s">
        <v>112</v>
      </c>
      <c r="L56" s="52" t="s">
        <v>569</v>
      </c>
      <c r="M56" s="52">
        <v>0.6019770135560718</v>
      </c>
      <c r="N56" s="52">
        <f>AVERAGE(M56:M58)</f>
        <v>0.53979986273218461</v>
      </c>
      <c r="O56" s="52">
        <f>STDEV(M56:M58)</f>
        <v>5.6497981953367957E-2</v>
      </c>
      <c r="P56" s="52">
        <f>N56/N53</f>
        <v>0.61320170337753599</v>
      </c>
      <c r="Q56" s="52">
        <f>O56/N53</f>
        <v>6.4180562395561511E-2</v>
      </c>
      <c r="R56" s="52"/>
    </row>
    <row r="57" spans="1:19">
      <c r="A57" s="105"/>
      <c r="B57" s="105"/>
      <c r="C57" s="105"/>
      <c r="D57" s="105"/>
      <c r="E57" s="105"/>
      <c r="F57" s="105"/>
      <c r="G57" s="105"/>
      <c r="H57" s="105"/>
      <c r="I57" s="105"/>
      <c r="K57" s="52" t="s">
        <v>113</v>
      </c>
      <c r="L57" s="52" t="s">
        <v>569</v>
      </c>
      <c r="M57" s="52">
        <v>0.52581460282837478</v>
      </c>
      <c r="N57" s="52"/>
      <c r="O57" s="52"/>
      <c r="P57" s="52"/>
      <c r="Q57" s="52"/>
      <c r="R57" s="52"/>
    </row>
    <row r="58" spans="1:19">
      <c r="A58" s="105"/>
      <c r="B58" s="105"/>
      <c r="C58" s="105"/>
      <c r="D58" s="105"/>
      <c r="E58" s="105"/>
      <c r="F58" s="105"/>
      <c r="G58" s="105"/>
      <c r="H58" s="105"/>
      <c r="I58" s="105"/>
      <c r="K58" s="52" t="s">
        <v>115</v>
      </c>
      <c r="L58" s="52" t="s">
        <v>569</v>
      </c>
      <c r="M58" s="52">
        <v>0.49160797181210703</v>
      </c>
      <c r="N58" s="52"/>
      <c r="O58" s="52"/>
      <c r="P58" s="52"/>
      <c r="Q58" s="52"/>
      <c r="R58" s="52"/>
    </row>
    <row r="59" spans="1:19">
      <c r="A59" s="105"/>
      <c r="B59" s="105"/>
      <c r="C59" s="105"/>
      <c r="D59" s="105"/>
      <c r="E59" s="105"/>
      <c r="F59" s="105"/>
      <c r="G59" s="105"/>
      <c r="H59" s="105"/>
      <c r="I59" s="105"/>
      <c r="K59" s="52" t="s">
        <v>120</v>
      </c>
      <c r="L59" s="52" t="s">
        <v>569</v>
      </c>
      <c r="M59" s="52">
        <v>0.24824157588919871</v>
      </c>
      <c r="N59" s="52">
        <f>AVERAGE(M59:M61)</f>
        <v>0.25523459449568731</v>
      </c>
      <c r="O59" s="52">
        <f>STDEV(M59:M61)</f>
        <v>6.4387404779181326E-2</v>
      </c>
      <c r="P59" s="52">
        <f>N59/N53</f>
        <v>0.28994132624164981</v>
      </c>
      <c r="Q59" s="52">
        <f>O59/N53</f>
        <v>7.3142786822533251E-2</v>
      </c>
      <c r="R59" s="52"/>
    </row>
    <row r="60" spans="1:19">
      <c r="A60" s="105"/>
      <c r="B60" s="105"/>
      <c r="C60" s="105"/>
      <c r="D60" s="105"/>
      <c r="E60" s="105"/>
      <c r="F60" s="105"/>
      <c r="G60" s="105"/>
      <c r="H60" s="105"/>
      <c r="I60" s="105"/>
      <c r="K60" s="52" t="s">
        <v>121</v>
      </c>
      <c r="L60" s="52" t="s">
        <v>569</v>
      </c>
      <c r="M60" s="52">
        <v>0.32283306291310448</v>
      </c>
      <c r="N60" s="52"/>
      <c r="O60" s="52"/>
      <c r="P60" s="52"/>
      <c r="Q60" s="52"/>
      <c r="R60" s="52"/>
    </row>
    <row r="61" spans="1:19">
      <c r="A61" s="105"/>
      <c r="B61" s="105"/>
      <c r="C61" s="105"/>
      <c r="D61" s="105"/>
      <c r="E61" s="105"/>
      <c r="F61" s="105"/>
      <c r="G61" s="105"/>
      <c r="H61" s="105"/>
      <c r="I61" s="105"/>
      <c r="K61" s="52" t="s">
        <v>122</v>
      </c>
      <c r="L61" s="52" t="s">
        <v>569</v>
      </c>
      <c r="M61" s="52">
        <v>0.19462914468475884</v>
      </c>
      <c r="N61" s="52"/>
      <c r="O61" s="52"/>
      <c r="P61" s="52"/>
      <c r="Q61" s="52"/>
      <c r="R61" s="52"/>
    </row>
    <row r="62" spans="1:19">
      <c r="A62" s="105"/>
      <c r="B62" s="105"/>
      <c r="C62" s="105"/>
      <c r="D62" s="105"/>
      <c r="E62" s="105"/>
      <c r="F62" s="105"/>
      <c r="G62" s="105"/>
      <c r="H62" s="105"/>
      <c r="I62" s="105"/>
      <c r="K62" s="52" t="s">
        <v>123</v>
      </c>
      <c r="L62" s="52" t="s">
        <v>569</v>
      </c>
      <c r="M62" s="52">
        <v>0.76319752754591541</v>
      </c>
      <c r="N62" s="52">
        <f>AVERAGE(M62:M64)</f>
        <v>0.61538533397471862</v>
      </c>
      <c r="O62" s="52">
        <f>STDEV(M62:M64)</f>
        <v>0.15220596872198308</v>
      </c>
      <c r="P62" s="52">
        <f>N62/N53</f>
        <v>0.69906526673955771</v>
      </c>
      <c r="Q62" s="52">
        <f>O62/N53</f>
        <v>0.17290289555122404</v>
      </c>
      <c r="R62" s="52"/>
    </row>
    <row r="63" spans="1:19">
      <c r="A63" s="105"/>
      <c r="B63" s="105"/>
      <c r="C63" s="105"/>
      <c r="D63" s="105"/>
      <c r="E63" s="105"/>
      <c r="F63" s="105"/>
      <c r="G63" s="105"/>
      <c r="H63" s="105"/>
      <c r="I63" s="105"/>
      <c r="K63" s="52" t="s">
        <v>124</v>
      </c>
      <c r="L63" s="52" t="s">
        <v>569</v>
      </c>
      <c r="M63" s="52">
        <v>0.62382195689372222</v>
      </c>
      <c r="N63" s="52"/>
      <c r="O63" s="52"/>
      <c r="P63" s="52"/>
      <c r="Q63" s="52"/>
      <c r="R63" s="52"/>
    </row>
    <row r="64" spans="1:19">
      <c r="A64" s="105"/>
      <c r="B64" s="105"/>
      <c r="C64" s="105"/>
      <c r="D64" s="105"/>
      <c r="E64" s="105"/>
      <c r="F64" s="105"/>
      <c r="G64" s="105"/>
      <c r="H64" s="105"/>
      <c r="I64" s="105"/>
      <c r="K64" s="52" t="s">
        <v>323</v>
      </c>
      <c r="L64" s="52" t="s">
        <v>569</v>
      </c>
      <c r="M64" s="52">
        <v>0.45913651748451811</v>
      </c>
      <c r="N64" s="52"/>
      <c r="O64" s="52"/>
      <c r="P64" s="52"/>
      <c r="Q64" s="52"/>
      <c r="R64" s="52"/>
    </row>
    <row r="65" spans="1:19">
      <c r="A65" s="105"/>
      <c r="B65" s="105"/>
      <c r="C65" s="105"/>
      <c r="D65" s="105"/>
      <c r="E65" s="105"/>
      <c r="F65" s="105"/>
      <c r="G65" s="105"/>
      <c r="H65" s="105"/>
      <c r="I65" s="105"/>
      <c r="K65" s="52" t="s">
        <v>88</v>
      </c>
      <c r="L65" s="52" t="s">
        <v>569</v>
      </c>
      <c r="M65" s="52">
        <v>0.55334373619433197</v>
      </c>
      <c r="N65" s="52">
        <f>AVERAGE(M65:M67)</f>
        <v>0.51333298142575245</v>
      </c>
      <c r="O65" s="52">
        <f>STDEV(M65:M67)</f>
        <v>0.1626182142573443</v>
      </c>
      <c r="P65" s="52">
        <f>N65/N65</f>
        <v>1</v>
      </c>
      <c r="Q65" s="52">
        <f>O65/N65</f>
        <v>0.31678894624242082</v>
      </c>
      <c r="R65" s="52">
        <f>TTEST(M65:M67,M53:M55,2,2)</f>
        <v>3.0993525885318722E-2</v>
      </c>
      <c r="S65" t="s">
        <v>207</v>
      </c>
    </row>
    <row r="66" spans="1:19">
      <c r="A66" s="105"/>
      <c r="B66" s="105"/>
      <c r="C66" s="105"/>
      <c r="D66" s="105"/>
      <c r="E66" s="105"/>
      <c r="F66" s="105"/>
      <c r="G66" s="105"/>
      <c r="H66" s="105"/>
      <c r="I66" s="105"/>
      <c r="K66" s="52" t="s">
        <v>89</v>
      </c>
      <c r="L66" s="52" t="s">
        <v>569</v>
      </c>
      <c r="M66" s="52">
        <v>0.33444387852061513</v>
      </c>
      <c r="N66" s="52"/>
      <c r="O66" s="52"/>
      <c r="P66" s="52"/>
      <c r="Q66" s="52"/>
      <c r="R66" s="52"/>
    </row>
    <row r="67" spans="1:19">
      <c r="A67" s="105"/>
      <c r="B67" s="105"/>
      <c r="C67" s="105"/>
      <c r="D67" s="105"/>
      <c r="E67" s="105"/>
      <c r="F67" s="105"/>
      <c r="G67" s="105"/>
      <c r="H67" s="105"/>
      <c r="I67" s="105"/>
      <c r="K67" s="52" t="s">
        <v>90</v>
      </c>
      <c r="L67" s="52" t="s">
        <v>569</v>
      </c>
      <c r="M67" s="52">
        <v>0.65221132956231032</v>
      </c>
      <c r="N67" s="52"/>
      <c r="O67" s="52"/>
      <c r="P67" s="52"/>
      <c r="Q67" s="52"/>
      <c r="R67" s="52"/>
    </row>
    <row r="68" spans="1:19">
      <c r="A68" s="105"/>
      <c r="B68" s="105"/>
      <c r="C68" s="105"/>
      <c r="D68" s="105"/>
      <c r="E68" s="105"/>
      <c r="F68" s="105"/>
      <c r="G68" s="105"/>
      <c r="H68" s="105"/>
      <c r="I68" s="105"/>
      <c r="K68" s="52" t="s">
        <v>95</v>
      </c>
      <c r="L68" s="52" t="s">
        <v>569</v>
      </c>
      <c r="M68" s="52">
        <v>8.5881555850500959</v>
      </c>
      <c r="N68" s="52">
        <f>AVERAGE(M68:M70)</f>
        <v>7.8776424496654789</v>
      </c>
      <c r="O68" s="52">
        <f>STDEV(M68:M70)</f>
        <v>0.68326585494268588</v>
      </c>
      <c r="P68" s="52">
        <f>N68/N65</f>
        <v>15.346067240382229</v>
      </c>
      <c r="Q68" s="52">
        <f>O68/N65</f>
        <v>1.3310382922308144</v>
      </c>
      <c r="R68" s="52">
        <f>TTEST(M68:M70,M56:M58,2,2)</f>
        <v>4.9834972963979645E-5</v>
      </c>
      <c r="S68" t="s">
        <v>205</v>
      </c>
    </row>
    <row r="69" spans="1:19">
      <c r="A69" s="105"/>
      <c r="B69" s="105"/>
      <c r="C69" s="105"/>
      <c r="D69" s="105"/>
      <c r="E69" s="105"/>
      <c r="F69" s="105"/>
      <c r="G69" s="105"/>
      <c r="H69" s="105"/>
      <c r="I69" s="105"/>
      <c r="K69" s="52" t="s">
        <v>96</v>
      </c>
      <c r="L69" s="52" t="s">
        <v>569</v>
      </c>
      <c r="M69" s="52">
        <v>7.2253496184210579</v>
      </c>
      <c r="N69" s="52"/>
      <c r="O69" s="52"/>
      <c r="P69" s="52"/>
      <c r="Q69" s="52"/>
      <c r="R69" s="52"/>
    </row>
    <row r="70" spans="1:19">
      <c r="A70" s="105"/>
      <c r="B70" s="105"/>
      <c r="C70" s="105"/>
      <c r="D70" s="105"/>
      <c r="E70" s="105"/>
      <c r="F70" s="105"/>
      <c r="G70" s="105"/>
      <c r="H70" s="105"/>
      <c r="I70" s="105"/>
      <c r="K70" s="52" t="s">
        <v>31</v>
      </c>
      <c r="L70" s="52" t="s">
        <v>569</v>
      </c>
      <c r="M70" s="52">
        <v>7.819422145525281</v>
      </c>
      <c r="N70" s="52"/>
      <c r="O70" s="52"/>
      <c r="P70" s="52"/>
      <c r="Q70" s="52"/>
      <c r="R70" s="52"/>
    </row>
    <row r="71" spans="1:19">
      <c r="A71" s="105"/>
      <c r="B71" s="105"/>
      <c r="C71" s="105"/>
      <c r="D71" s="105"/>
      <c r="E71" s="105"/>
      <c r="F71" s="105"/>
      <c r="G71" s="105"/>
      <c r="H71" s="105"/>
      <c r="I71" s="105"/>
      <c r="K71" s="52" t="s">
        <v>324</v>
      </c>
      <c r="L71" s="52" t="s">
        <v>569</v>
      </c>
      <c r="M71" s="52">
        <v>6.0658824673851282</v>
      </c>
      <c r="N71" s="52">
        <f>AVERAGE(M71:M73)</f>
        <v>5.9080697913207318</v>
      </c>
      <c r="O71" s="52">
        <f>STDEV(M71:M73)</f>
        <v>0.41142374709177881</v>
      </c>
      <c r="P71" s="52">
        <f>N71/N65</f>
        <v>11.509234756183817</v>
      </c>
      <c r="Q71" s="52">
        <f>O71/N65</f>
        <v>0.801475381435795</v>
      </c>
      <c r="R71" s="52">
        <f>TTEST(M71:M73,M59:M61,2,2)</f>
        <v>1.9399855724078025E-5</v>
      </c>
      <c r="S71" t="s">
        <v>205</v>
      </c>
    </row>
    <row r="72" spans="1:19">
      <c r="A72" s="105"/>
      <c r="B72" s="105"/>
      <c r="C72" s="105"/>
      <c r="D72" s="105"/>
      <c r="E72" s="105"/>
      <c r="F72" s="105"/>
      <c r="G72" s="105"/>
      <c r="H72" s="105"/>
      <c r="I72" s="105"/>
      <c r="K72" s="52" t="s">
        <v>325</v>
      </c>
      <c r="L72" s="52" t="s">
        <v>569</v>
      </c>
      <c r="M72" s="52">
        <v>5.4411030596304268</v>
      </c>
      <c r="N72" s="52"/>
      <c r="O72" s="52"/>
      <c r="P72" s="52"/>
      <c r="Q72" s="52"/>
      <c r="R72" s="52"/>
    </row>
    <row r="73" spans="1:19">
      <c r="A73" s="105"/>
      <c r="B73" s="105"/>
      <c r="C73" s="105"/>
      <c r="D73" s="105"/>
      <c r="E73" s="105"/>
      <c r="F73" s="105"/>
      <c r="G73" s="105"/>
      <c r="H73" s="105"/>
      <c r="I73" s="105"/>
      <c r="K73" s="52" t="s">
        <v>326</v>
      </c>
      <c r="L73" s="52" t="s">
        <v>569</v>
      </c>
      <c r="M73" s="52">
        <v>6.2172238469466423</v>
      </c>
      <c r="N73" s="52"/>
      <c r="O73" s="52"/>
      <c r="P73" s="52"/>
      <c r="Q73" s="52"/>
      <c r="R73" s="52"/>
    </row>
    <row r="74" spans="1:19">
      <c r="A74" s="105"/>
      <c r="B74" s="105"/>
      <c r="C74" s="105"/>
      <c r="D74" s="105"/>
      <c r="E74" s="105"/>
      <c r="F74" s="105"/>
      <c r="G74" s="105"/>
      <c r="H74" s="105"/>
      <c r="I74" s="105"/>
      <c r="K74" s="52" t="s">
        <v>327</v>
      </c>
      <c r="L74" s="52" t="s">
        <v>569</v>
      </c>
      <c r="M74" s="52">
        <v>5.8722799428047638</v>
      </c>
      <c r="N74" s="52">
        <f>AVERAGE(M74:M76)</f>
        <v>5.641035240516687</v>
      </c>
      <c r="O74" s="52">
        <f>STDEV(M74:M76)</f>
        <v>0.38291886641413092</v>
      </c>
      <c r="P74" s="52">
        <f>N74/N65</f>
        <v>10.989037222679595</v>
      </c>
      <c r="Q74" s="52">
        <f>O74/N65</f>
        <v>0.74594635503566531</v>
      </c>
      <c r="R74" s="52">
        <f>TTEST(M74:M76,M62:M64,2,2)</f>
        <v>2.9683954152560856E-5</v>
      </c>
      <c r="S74" t="s">
        <v>205</v>
      </c>
    </row>
    <row r="75" spans="1:19">
      <c r="A75" s="105"/>
      <c r="B75" s="105"/>
      <c r="C75" s="105"/>
      <c r="D75" s="105"/>
      <c r="E75" s="105"/>
      <c r="F75" s="105"/>
      <c r="G75" s="105"/>
      <c r="H75" s="105"/>
      <c r="I75" s="105"/>
      <c r="K75" s="52" t="s">
        <v>328</v>
      </c>
      <c r="L75" s="52" t="s">
        <v>569</v>
      </c>
      <c r="M75" s="52">
        <v>5.8517888596946959</v>
      </c>
      <c r="N75" s="52"/>
      <c r="O75" s="52"/>
      <c r="P75" s="52"/>
      <c r="Q75" s="52"/>
      <c r="R75" s="52"/>
    </row>
    <row r="76" spans="1:19">
      <c r="A76" s="105"/>
      <c r="B76" s="105"/>
      <c r="C76" s="105"/>
      <c r="D76" s="105"/>
      <c r="E76" s="105"/>
      <c r="F76" s="105"/>
      <c r="G76" s="105"/>
      <c r="H76" s="105"/>
      <c r="I76" s="105"/>
      <c r="K76" s="52" t="s">
        <v>421</v>
      </c>
      <c r="L76" s="52" t="s">
        <v>569</v>
      </c>
      <c r="M76" s="52">
        <v>5.1990369190506032</v>
      </c>
      <c r="N76" s="52"/>
      <c r="O76" s="52"/>
      <c r="P76" s="52"/>
      <c r="Q76" s="52"/>
      <c r="R76" s="52"/>
    </row>
    <row r="77" spans="1:19">
      <c r="B77" s="63"/>
      <c r="C77" s="63"/>
      <c r="D77" s="63"/>
      <c r="E77" s="63"/>
      <c r="F77" s="63"/>
      <c r="G77" s="63"/>
      <c r="H77" s="63"/>
      <c r="I77" s="63"/>
    </row>
    <row r="80" spans="1:19" ht="18">
      <c r="A80" s="137" t="s">
        <v>36</v>
      </c>
      <c r="B80" s="138"/>
      <c r="C80" s="138"/>
      <c r="D80" s="138"/>
      <c r="E80" s="138"/>
      <c r="F80" s="138"/>
      <c r="G80" s="138"/>
      <c r="H80" s="138"/>
      <c r="K80" s="142" t="s">
        <v>433</v>
      </c>
      <c r="L80" s="139"/>
      <c r="M80" s="139"/>
      <c r="N80" s="139"/>
      <c r="O80" s="139"/>
      <c r="P80" s="139"/>
      <c r="Q80" s="139"/>
      <c r="R80" s="139"/>
    </row>
    <row r="81" spans="1:18">
      <c r="A81" s="84" t="s">
        <v>622</v>
      </c>
      <c r="B81" s="84" t="s">
        <v>623</v>
      </c>
      <c r="C81" s="123" t="s">
        <v>624</v>
      </c>
      <c r="D81" s="123" t="s">
        <v>114</v>
      </c>
      <c r="E81" s="123" t="s">
        <v>190</v>
      </c>
      <c r="F81" s="117" t="s">
        <v>230</v>
      </c>
      <c r="G81" s="117" t="s">
        <v>360</v>
      </c>
      <c r="H81" s="110" t="s">
        <v>269</v>
      </c>
      <c r="K81" s="87" t="s">
        <v>622</v>
      </c>
      <c r="L81" s="87" t="s">
        <v>623</v>
      </c>
      <c r="M81" s="124" t="s">
        <v>624</v>
      </c>
      <c r="N81" s="124" t="s">
        <v>114</v>
      </c>
      <c r="O81" s="124" t="s">
        <v>190</v>
      </c>
      <c r="P81" s="140" t="s">
        <v>230</v>
      </c>
      <c r="Q81" s="140" t="s">
        <v>360</v>
      </c>
      <c r="R81" s="141" t="s">
        <v>269</v>
      </c>
    </row>
    <row r="82" spans="1:18">
      <c r="A82" s="84" t="s">
        <v>625</v>
      </c>
      <c r="B82" s="84" t="s">
        <v>353</v>
      </c>
      <c r="C82" s="84">
        <v>1</v>
      </c>
      <c r="D82" s="84">
        <f>AVERAGE(C82:C84)</f>
        <v>1.5843543480065938</v>
      </c>
      <c r="E82" s="84">
        <f>STDEV(C82:C84)</f>
        <v>0.59340071574918074</v>
      </c>
      <c r="F82" s="84">
        <f>D82/D82</f>
        <v>1</v>
      </c>
      <c r="G82" s="84">
        <f>E82/D82</f>
        <v>0.3745378781557212</v>
      </c>
      <c r="H82" s="84"/>
      <c r="K82" s="87" t="s">
        <v>625</v>
      </c>
      <c r="L82" s="87" t="s">
        <v>109</v>
      </c>
      <c r="M82" s="87">
        <v>1</v>
      </c>
      <c r="N82" s="87">
        <f>AVERAGE(M82:M84)</f>
        <v>1.1972395684917452</v>
      </c>
      <c r="O82" s="87">
        <f>STDEV(M82:M84)</f>
        <v>0.17191009009949895</v>
      </c>
      <c r="P82" s="87">
        <f>N82/N82</f>
        <v>1</v>
      </c>
      <c r="Q82" s="87">
        <f>O82/N82</f>
        <v>0.14358871409175636</v>
      </c>
      <c r="R82" s="190"/>
    </row>
    <row r="83" spans="1:18">
      <c r="A83" s="84" t="s">
        <v>626</v>
      </c>
      <c r="B83" s="84" t="s">
        <v>353</v>
      </c>
      <c r="C83" s="84">
        <v>1.5666575049868738</v>
      </c>
      <c r="D83" s="84"/>
      <c r="E83" s="84"/>
      <c r="F83" s="84"/>
      <c r="G83" s="84"/>
      <c r="H83" s="84"/>
      <c r="K83" s="87" t="s">
        <v>626</v>
      </c>
      <c r="L83" s="87" t="s">
        <v>109</v>
      </c>
      <c r="M83" s="87">
        <v>1.2764816969477659</v>
      </c>
      <c r="N83" s="87"/>
      <c r="O83" s="87"/>
      <c r="P83" s="87"/>
      <c r="Q83" s="87"/>
      <c r="R83" s="190"/>
    </row>
    <row r="84" spans="1:18">
      <c r="A84" s="84" t="s">
        <v>627</v>
      </c>
      <c r="B84" s="84" t="s">
        <v>353</v>
      </c>
      <c r="C84" s="84">
        <v>2.1864055390329078</v>
      </c>
      <c r="D84" s="84"/>
      <c r="E84" s="84"/>
      <c r="F84" s="84"/>
      <c r="G84" s="84"/>
      <c r="H84" s="84"/>
      <c r="K84" s="87" t="s">
        <v>627</v>
      </c>
      <c r="L84" s="87" t="s">
        <v>109</v>
      </c>
      <c r="M84" s="87">
        <v>1.3152370085274703</v>
      </c>
      <c r="N84" s="87"/>
      <c r="O84" s="87"/>
      <c r="P84" s="87"/>
      <c r="Q84" s="87"/>
      <c r="R84" s="190"/>
    </row>
    <row r="85" spans="1:18">
      <c r="A85" s="84" t="s">
        <v>112</v>
      </c>
      <c r="B85" s="84" t="s">
        <v>353</v>
      </c>
      <c r="C85" s="84">
        <v>1.3068582594915985</v>
      </c>
      <c r="D85" s="84">
        <f>AVERAGE(C85:C87)</f>
        <v>1.4108837215686876</v>
      </c>
      <c r="E85" s="84">
        <f>STDEV(C85:C87)</f>
        <v>0.10721837560142586</v>
      </c>
      <c r="F85" s="84">
        <f>D85/D82</f>
        <v>0.89051020899701894</v>
      </c>
      <c r="G85" s="84">
        <f>E85/D82</f>
        <v>6.7673229625888995E-2</v>
      </c>
      <c r="H85" s="84"/>
      <c r="K85" s="87" t="s">
        <v>112</v>
      </c>
      <c r="L85" s="87" t="s">
        <v>109</v>
      </c>
      <c r="M85" s="87">
        <v>1.1407369913509187</v>
      </c>
      <c r="N85" s="87">
        <f>AVERAGE(M85:M87)</f>
        <v>1.0622982628043403</v>
      </c>
      <c r="O85" s="87">
        <f>STDEV(M85:M87)</f>
        <v>7.5466718091847615E-2</v>
      </c>
      <c r="P85" s="87">
        <f>N85/N82</f>
        <v>0.88728963756401669</v>
      </c>
      <c r="Q85" s="87">
        <f>O85/N82</f>
        <v>6.3033932454236247E-2</v>
      </c>
      <c r="R85" s="190"/>
    </row>
    <row r="86" spans="1:18">
      <c r="A86" s="84" t="s">
        <v>113</v>
      </c>
      <c r="B86" s="84" t="s">
        <v>353</v>
      </c>
      <c r="C86" s="84">
        <v>1.4047603407975788</v>
      </c>
      <c r="D86" s="84"/>
      <c r="E86" s="84"/>
      <c r="F86" s="84"/>
      <c r="G86" s="84"/>
      <c r="H86" s="84"/>
      <c r="K86" s="87" t="s">
        <v>113</v>
      </c>
      <c r="L86" s="87" t="s">
        <v>109</v>
      </c>
      <c r="M86" s="87">
        <v>1.0559536599378132</v>
      </c>
      <c r="N86" s="87"/>
      <c r="O86" s="87"/>
      <c r="P86" s="87"/>
      <c r="Q86" s="87"/>
      <c r="R86" s="190"/>
    </row>
    <row r="87" spans="1:18">
      <c r="A87" s="84" t="s">
        <v>115</v>
      </c>
      <c r="B87" s="84" t="s">
        <v>353</v>
      </c>
      <c r="C87" s="84">
        <v>1.5210325644168854</v>
      </c>
      <c r="D87" s="84"/>
      <c r="E87" s="84"/>
      <c r="F87" s="84"/>
      <c r="G87" s="84"/>
      <c r="H87" s="84"/>
      <c r="K87" s="87" t="s">
        <v>115</v>
      </c>
      <c r="L87" s="87" t="s">
        <v>109</v>
      </c>
      <c r="M87" s="87">
        <v>0.9902041371242889</v>
      </c>
      <c r="N87" s="87"/>
      <c r="O87" s="87"/>
      <c r="P87" s="87"/>
      <c r="Q87" s="87"/>
      <c r="R87" s="190"/>
    </row>
    <row r="88" spans="1:18">
      <c r="A88" s="84" t="s">
        <v>120</v>
      </c>
      <c r="B88" s="84" t="s">
        <v>353</v>
      </c>
      <c r="C88" s="84">
        <v>0.99996430465726016</v>
      </c>
      <c r="D88" s="84">
        <f>AVERAGE(C88:C90)</f>
        <v>0.91274518183514874</v>
      </c>
      <c r="E88" s="84">
        <f>STDEV(C88:C90)</f>
        <v>0.14812777172305555</v>
      </c>
      <c r="F88" s="84">
        <f>D88/D82</f>
        <v>0.57609914283603814</v>
      </c>
      <c r="G88" s="84">
        <f>E88/D82</f>
        <v>9.3494092347098517E-2</v>
      </c>
      <c r="H88" s="84"/>
      <c r="K88" s="87" t="s">
        <v>120</v>
      </c>
      <c r="L88" s="87" t="s">
        <v>109</v>
      </c>
      <c r="M88" s="87">
        <v>0.70920112942672897</v>
      </c>
      <c r="N88" s="87">
        <f>AVERAGE(M88:M90)</f>
        <v>0.69445202298547326</v>
      </c>
      <c r="O88" s="87">
        <f>STDEV(M88:M90)</f>
        <v>1.4271832403747247E-2</v>
      </c>
      <c r="P88" s="87">
        <f>N88/N82</f>
        <v>0.5800443296911143</v>
      </c>
      <c r="Q88" s="87">
        <f>O88/N82</f>
        <v>1.1920615371680852E-2</v>
      </c>
      <c r="R88" s="190"/>
    </row>
    <row r="89" spans="1:18">
      <c r="A89" s="84" t="s">
        <v>121</v>
      </c>
      <c r="B89" s="84" t="s">
        <v>353</v>
      </c>
      <c r="C89" s="84">
        <v>0.99655797017578995</v>
      </c>
      <c r="D89" s="84"/>
      <c r="E89" s="84"/>
      <c r="F89" s="84"/>
      <c r="G89" s="84"/>
      <c r="H89" s="84"/>
      <c r="K89" s="87" t="s">
        <v>121</v>
      </c>
      <c r="L89" s="87" t="s">
        <v>109</v>
      </c>
      <c r="M89" s="87">
        <v>0.68071090911179011</v>
      </c>
      <c r="N89" s="87"/>
      <c r="O89" s="87"/>
      <c r="P89" s="87"/>
      <c r="Q89" s="87"/>
      <c r="R89" s="190"/>
    </row>
    <row r="90" spans="1:18">
      <c r="A90" s="84" t="s">
        <v>122</v>
      </c>
      <c r="B90" s="84" t="s">
        <v>353</v>
      </c>
      <c r="C90" s="84">
        <v>0.74171327067239579</v>
      </c>
      <c r="D90" s="84"/>
      <c r="E90" s="84"/>
      <c r="F90" s="84"/>
      <c r="G90" s="84"/>
      <c r="H90" s="84"/>
      <c r="K90" s="87" t="s">
        <v>122</v>
      </c>
      <c r="L90" s="87" t="s">
        <v>109</v>
      </c>
      <c r="M90" s="87">
        <v>0.6934440304179007</v>
      </c>
      <c r="N90" s="87"/>
      <c r="O90" s="87"/>
      <c r="P90" s="87"/>
      <c r="Q90" s="87"/>
      <c r="R90" s="190"/>
    </row>
    <row r="91" spans="1:18">
      <c r="A91" s="84" t="s">
        <v>123</v>
      </c>
      <c r="B91" s="84" t="s">
        <v>353</v>
      </c>
      <c r="C91" s="84">
        <v>2.595064809056153</v>
      </c>
      <c r="D91" s="84">
        <f>AVERAGE(C91:C93)</f>
        <v>1.7858154175495249</v>
      </c>
      <c r="E91" s="84">
        <f>STDEV(C91:C93)</f>
        <v>0.77268877085343113</v>
      </c>
      <c r="F91" s="84">
        <f>D91/D82</f>
        <v>1.1271565731469135</v>
      </c>
      <c r="G91" s="84">
        <f>E91/D82</f>
        <v>0.48769946686838983</v>
      </c>
      <c r="H91" s="84"/>
      <c r="K91" s="87" t="s">
        <v>123</v>
      </c>
      <c r="L91" s="87" t="s">
        <v>109</v>
      </c>
      <c r="M91" s="87">
        <v>1.2744227966508497</v>
      </c>
      <c r="N91" s="87">
        <f>AVERAGE(M91:M93)</f>
        <v>0.98697295841855859</v>
      </c>
      <c r="O91" s="87">
        <f>STDEV(M91:M93)</f>
        <v>0.26725141401958774</v>
      </c>
      <c r="P91" s="87">
        <f>N91/N82</f>
        <v>0.82437382157517924</v>
      </c>
      <c r="Q91" s="87">
        <f>O91/N82</f>
        <v>0.22322300486298235</v>
      </c>
      <c r="R91" s="190"/>
    </row>
    <row r="92" spans="1:18">
      <c r="A92" s="84" t="s">
        <v>124</v>
      </c>
      <c r="B92" s="84" t="s">
        <v>353</v>
      </c>
      <c r="C92" s="84">
        <v>1.7065897128250713</v>
      </c>
      <c r="D92" s="84"/>
      <c r="E92" s="84"/>
      <c r="F92" s="84"/>
      <c r="G92" s="84"/>
      <c r="H92" s="84"/>
      <c r="K92" s="87" t="s">
        <v>124</v>
      </c>
      <c r="L92" s="87" t="s">
        <v>109</v>
      </c>
      <c r="M92" s="87">
        <v>0.94047335067060278</v>
      </c>
      <c r="N92" s="87"/>
      <c r="O92" s="87"/>
      <c r="P92" s="87"/>
      <c r="Q92" s="87"/>
      <c r="R92" s="190"/>
    </row>
    <row r="93" spans="1:18">
      <c r="A93" s="84" t="s">
        <v>323</v>
      </c>
      <c r="B93" s="84" t="s">
        <v>353</v>
      </c>
      <c r="C93" s="84">
        <v>1.0557917307673497</v>
      </c>
      <c r="D93" s="84"/>
      <c r="E93" s="84"/>
      <c r="F93" s="84"/>
      <c r="G93" s="84"/>
      <c r="H93" s="84"/>
      <c r="K93" s="87" t="s">
        <v>323</v>
      </c>
      <c r="L93" s="87" t="s">
        <v>109</v>
      </c>
      <c r="M93" s="87">
        <v>0.74602272793422353</v>
      </c>
      <c r="N93" s="87"/>
      <c r="O93" s="87"/>
      <c r="P93" s="87"/>
      <c r="Q93" s="87"/>
      <c r="R93" s="190"/>
    </row>
    <row r="94" spans="1:18">
      <c r="A94" s="84" t="s">
        <v>88</v>
      </c>
      <c r="B94" s="84" t="s">
        <v>353</v>
      </c>
      <c r="C94" s="84">
        <v>1.2787738288991073</v>
      </c>
      <c r="D94" s="84">
        <f>AVERAGE(C94:C96)</f>
        <v>1.4618747339287612</v>
      </c>
      <c r="E94" s="84">
        <f>STDEV(C94:C96)</f>
        <v>0.20300235184551801</v>
      </c>
      <c r="F94" s="84">
        <f>D94/D94</f>
        <v>1</v>
      </c>
      <c r="G94" s="84">
        <f>E94/D94</f>
        <v>0.13886439592532868</v>
      </c>
      <c r="H94" s="84">
        <f>TTEST(C94:C96,C82:C84,2,2)</f>
        <v>0.75218010489491716</v>
      </c>
      <c r="K94" s="87" t="s">
        <v>88</v>
      </c>
      <c r="L94" s="87" t="s">
        <v>109</v>
      </c>
      <c r="M94" s="87">
        <v>0.77733999985477442</v>
      </c>
      <c r="N94" s="87">
        <f>AVERAGE(M94:M96)</f>
        <v>0.87543411840090679</v>
      </c>
      <c r="O94" s="87">
        <f>STDEV(M94:M96)</f>
        <v>0.22032003389579638</v>
      </c>
      <c r="P94" s="87">
        <f>N94/N94</f>
        <v>1</v>
      </c>
      <c r="Q94" s="87">
        <f>O94/N94</f>
        <v>0.25166946234428161</v>
      </c>
      <c r="R94" s="190">
        <f>TTEST(M94:M96,M82:M84,2,2)</f>
        <v>0.11684139929460385</v>
      </c>
    </row>
    <row r="95" spans="1:18">
      <c r="A95" s="84" t="s">
        <v>89</v>
      </c>
      <c r="B95" s="84" t="s">
        <v>353</v>
      </c>
      <c r="C95" s="84">
        <v>1.4266754377740065</v>
      </c>
      <c r="D95" s="84"/>
      <c r="E95" s="84"/>
      <c r="F95" s="84"/>
      <c r="G95" s="84"/>
      <c r="H95" s="84"/>
      <c r="K95" s="87" t="s">
        <v>89</v>
      </c>
      <c r="L95" s="87" t="s">
        <v>109</v>
      </c>
      <c r="M95" s="87">
        <v>1.127764416692437</v>
      </c>
      <c r="N95" s="87"/>
      <c r="O95" s="87"/>
      <c r="P95" s="87"/>
      <c r="Q95" s="87"/>
      <c r="R95" s="190"/>
    </row>
    <row r="96" spans="1:18">
      <c r="A96" s="84" t="s">
        <v>90</v>
      </c>
      <c r="B96" s="84" t="s">
        <v>353</v>
      </c>
      <c r="C96" s="84">
        <v>1.6801749351131701</v>
      </c>
      <c r="D96" s="84"/>
      <c r="E96" s="84"/>
      <c r="F96" s="84"/>
      <c r="G96" s="84"/>
      <c r="H96" s="84"/>
      <c r="K96" s="87" t="s">
        <v>90</v>
      </c>
      <c r="L96" s="87" t="s">
        <v>109</v>
      </c>
      <c r="M96" s="87">
        <v>0.72119793865550874</v>
      </c>
      <c r="N96" s="87"/>
      <c r="O96" s="87"/>
      <c r="P96" s="87"/>
      <c r="Q96" s="87"/>
      <c r="R96" s="190"/>
    </row>
    <row r="97" spans="1:19">
      <c r="A97" s="84" t="s">
        <v>95</v>
      </c>
      <c r="B97" s="84" t="s">
        <v>353</v>
      </c>
      <c r="C97" s="84">
        <v>1.7894587844967647</v>
      </c>
      <c r="D97" s="84">
        <f>AVERAGE(C97:C99)</f>
        <v>2.1975129174210957</v>
      </c>
      <c r="E97" s="84">
        <f>STDEV(C97:C99)</f>
        <v>0.35672334615189621</v>
      </c>
      <c r="F97" s="84">
        <f>D97/D94</f>
        <v>1.503215608299981</v>
      </c>
      <c r="G97" s="84">
        <f>E97/D94</f>
        <v>0.24401772455100093</v>
      </c>
      <c r="H97" s="84">
        <f>TTEST(C97:C99,C85:C87,2,2)</f>
        <v>2.1622443598500921E-2</v>
      </c>
      <c r="I97" t="s">
        <v>204</v>
      </c>
      <c r="K97" s="87" t="s">
        <v>95</v>
      </c>
      <c r="L97" s="87" t="s">
        <v>109</v>
      </c>
      <c r="M97" s="87">
        <v>2.4054167174590009</v>
      </c>
      <c r="N97" s="87">
        <f>AVERAGE(M97:M99)</f>
        <v>2.6768703849402997</v>
      </c>
      <c r="O97" s="87">
        <f>STDEV(M97:M99)</f>
        <v>0.24666672447854662</v>
      </c>
      <c r="P97" s="87">
        <f>N97/N94</f>
        <v>3.0577633755352696</v>
      </c>
      <c r="Q97" s="87">
        <f>O97/N94</f>
        <v>0.28176503439129741</v>
      </c>
      <c r="R97" s="190">
        <f>TTEST(M97:M99,M85:M87,2,2)</f>
        <v>4.1077068681236861E-4</v>
      </c>
      <c r="S97" t="s">
        <v>205</v>
      </c>
    </row>
    <row r="98" spans="1:19">
      <c r="A98" s="84" t="s">
        <v>96</v>
      </c>
      <c r="B98" s="84" t="s">
        <v>353</v>
      </c>
      <c r="C98" s="84">
        <v>2.3528530848000799</v>
      </c>
      <c r="D98" s="84"/>
      <c r="E98" s="84"/>
      <c r="F98" s="84"/>
      <c r="G98" s="84"/>
      <c r="H98" s="84"/>
      <c r="K98" s="87" t="s">
        <v>96</v>
      </c>
      <c r="L98" s="87" t="s">
        <v>109</v>
      </c>
      <c r="M98" s="87">
        <v>2.8872909451456898</v>
      </c>
      <c r="N98" s="87"/>
      <c r="O98" s="87"/>
      <c r="P98" s="87"/>
      <c r="Q98" s="87"/>
      <c r="R98" s="190"/>
    </row>
    <row r="99" spans="1:19">
      <c r="A99" s="84" t="s">
        <v>31</v>
      </c>
      <c r="B99" s="84" t="s">
        <v>353</v>
      </c>
      <c r="C99" s="84">
        <v>2.4502268829664424</v>
      </c>
      <c r="D99" s="84"/>
      <c r="E99" s="84"/>
      <c r="F99" s="84"/>
      <c r="G99" s="84"/>
      <c r="H99" s="84"/>
      <c r="K99" s="87" t="s">
        <v>31</v>
      </c>
      <c r="L99" s="87" t="s">
        <v>109</v>
      </c>
      <c r="M99" s="87">
        <v>2.7379034922162093</v>
      </c>
      <c r="N99" s="87"/>
      <c r="O99" s="87"/>
      <c r="P99" s="87"/>
      <c r="Q99" s="87"/>
      <c r="R99" s="190"/>
    </row>
    <row r="100" spans="1:19">
      <c r="A100" s="84" t="s">
        <v>324</v>
      </c>
      <c r="B100" s="84" t="s">
        <v>353</v>
      </c>
      <c r="C100" s="84">
        <v>3.2259753451677295</v>
      </c>
      <c r="D100" s="84">
        <f>AVERAGE(C100:C102)</f>
        <v>2.947869038804285</v>
      </c>
      <c r="E100" s="84">
        <f>STDEV(C100:C102)</f>
        <v>0.26192041966138135</v>
      </c>
      <c r="F100" s="84">
        <f>D100/D94</f>
        <v>2.0164990682080823</v>
      </c>
      <c r="G100" s="84">
        <f>E100/D94</f>
        <v>0.17916748513566214</v>
      </c>
      <c r="H100" s="84">
        <f>TTEST(C100:C102,C88:C90,2,2)</f>
        <v>3.0370841209028548E-4</v>
      </c>
      <c r="I100" t="s">
        <v>205</v>
      </c>
      <c r="K100" s="87" t="s">
        <v>324</v>
      </c>
      <c r="L100" s="87" t="s">
        <v>109</v>
      </c>
      <c r="M100" s="87">
        <v>1.8137317595080462</v>
      </c>
      <c r="N100" s="87">
        <f>AVERAGE(M100:M102)</f>
        <v>2.0015173279714658</v>
      </c>
      <c r="O100" s="87">
        <f>STDEV(M100:M102)</f>
        <v>0.26382838241772349</v>
      </c>
      <c r="P100" s="87">
        <f>N100/N94</f>
        <v>2.2863140536805844</v>
      </c>
      <c r="Q100" s="87">
        <f>O100/N94</f>
        <v>0.30136863171341782</v>
      </c>
      <c r="R100" s="190">
        <f>TTEST(M100:M102,M88:M90,2,2)</f>
        <v>1.0188312355378587E-3</v>
      </c>
      <c r="S100" t="s">
        <v>205</v>
      </c>
    </row>
    <row r="101" spans="1:19">
      <c r="A101" s="84" t="s">
        <v>325</v>
      </c>
      <c r="B101" s="84" t="s">
        <v>353</v>
      </c>
      <c r="C101" s="84">
        <v>2.7058840246355214</v>
      </c>
      <c r="D101" s="84"/>
      <c r="E101" s="84"/>
      <c r="F101" s="84"/>
      <c r="G101" s="84"/>
      <c r="H101" s="84"/>
      <c r="K101" s="87" t="s">
        <v>325</v>
      </c>
      <c r="L101" s="87" t="s">
        <v>109</v>
      </c>
      <c r="M101" s="87">
        <v>2.3031547886134387</v>
      </c>
      <c r="N101" s="87"/>
      <c r="O101" s="87"/>
      <c r="P101" s="87"/>
      <c r="Q101" s="87"/>
      <c r="R101" s="190"/>
    </row>
    <row r="102" spans="1:19">
      <c r="A102" s="84" t="s">
        <v>326</v>
      </c>
      <c r="B102" s="84" t="s">
        <v>353</v>
      </c>
      <c r="C102" s="84">
        <v>2.9117477466096053</v>
      </c>
      <c r="D102" s="84"/>
      <c r="E102" s="84"/>
      <c r="F102" s="84"/>
      <c r="G102" s="84"/>
      <c r="H102" s="84"/>
      <c r="K102" s="87" t="s">
        <v>326</v>
      </c>
      <c r="L102" s="87" t="s">
        <v>109</v>
      </c>
      <c r="M102" s="87">
        <v>1.8876654357929119</v>
      </c>
      <c r="N102" s="87"/>
      <c r="O102" s="87"/>
      <c r="P102" s="87"/>
      <c r="Q102" s="87"/>
      <c r="R102" s="190"/>
    </row>
    <row r="103" spans="1:19">
      <c r="A103" s="84" t="s">
        <v>327</v>
      </c>
      <c r="B103" s="84" t="s">
        <v>353</v>
      </c>
      <c r="C103" s="84">
        <v>2.3624065525911782</v>
      </c>
      <c r="D103" s="84">
        <f>AVERAGE(C103:C105)</f>
        <v>2.2770163904234972</v>
      </c>
      <c r="E103" s="84">
        <f>STDEV(C103:C105)</f>
        <v>7.9369108421123491E-2</v>
      </c>
      <c r="F103" s="84">
        <f>D103/D94</f>
        <v>1.5576002085377438</v>
      </c>
      <c r="G103" s="84">
        <f>E103/D94</f>
        <v>5.4292687724221411E-2</v>
      </c>
      <c r="H103" s="84">
        <f>TTEST(C103:C105,C91:C93,2,2)</f>
        <v>0.33490578841849628</v>
      </c>
      <c r="K103" s="87" t="s">
        <v>327</v>
      </c>
      <c r="L103" s="87" t="s">
        <v>109</v>
      </c>
      <c r="M103" s="87">
        <v>1.4044149447776915</v>
      </c>
      <c r="N103" s="87">
        <f>AVERAGE(M103:M105)</f>
        <v>1.693690586024361</v>
      </c>
      <c r="O103" s="87">
        <f>STDEV(M103:M105)</f>
        <v>0.28607611698188851</v>
      </c>
      <c r="P103" s="87">
        <f>N103/N94</f>
        <v>1.9346865177223216</v>
      </c>
      <c r="Q103" s="87">
        <f>O103/N94</f>
        <v>0.32678200560019682</v>
      </c>
      <c r="R103" s="190">
        <f>TTEST(M103:M105,M91:M93,2,2)</f>
        <v>3.5297020703302283E-2</v>
      </c>
      <c r="S103" t="s">
        <v>204</v>
      </c>
    </row>
    <row r="104" spans="1:19">
      <c r="A104" s="84" t="s">
        <v>328</v>
      </c>
      <c r="B104" s="84" t="s">
        <v>353</v>
      </c>
      <c r="C104" s="84">
        <v>2.205496918187424</v>
      </c>
      <c r="D104" s="84"/>
      <c r="E104" s="84"/>
      <c r="F104" s="84"/>
      <c r="G104" s="84"/>
      <c r="H104" s="84"/>
      <c r="K104" s="87" t="s">
        <v>328</v>
      </c>
      <c r="L104" s="87" t="s">
        <v>109</v>
      </c>
      <c r="M104" s="87">
        <v>1.700200758280576</v>
      </c>
      <c r="N104" s="87"/>
      <c r="O104" s="87"/>
      <c r="P104" s="87"/>
      <c r="Q104" s="87"/>
      <c r="R104" s="190"/>
    </row>
    <row r="105" spans="1:19">
      <c r="A105" s="84" t="s">
        <v>421</v>
      </c>
      <c r="B105" s="84" t="s">
        <v>353</v>
      </c>
      <c r="C105" s="84">
        <v>2.2631457004918891</v>
      </c>
      <c r="D105" s="84"/>
      <c r="E105" s="84"/>
      <c r="F105" s="84"/>
      <c r="G105" s="84"/>
      <c r="H105" s="84"/>
      <c r="K105" s="87" t="s">
        <v>421</v>
      </c>
      <c r="L105" s="87" t="s">
        <v>109</v>
      </c>
      <c r="M105" s="87">
        <v>1.9764560550148158</v>
      </c>
      <c r="N105" s="87"/>
      <c r="O105" s="87"/>
      <c r="P105" s="87"/>
      <c r="Q105" s="87"/>
      <c r="R105" s="190"/>
    </row>
    <row r="106" spans="1:19">
      <c r="A106" s="84" t="s">
        <v>625</v>
      </c>
      <c r="B106" s="84" t="s">
        <v>195</v>
      </c>
      <c r="C106" s="84">
        <v>1</v>
      </c>
      <c r="D106" s="84">
        <f>AVERAGE(C106:C108)</f>
        <v>1.1415526603718782</v>
      </c>
      <c r="E106" s="84">
        <f>STDEV(C106:C108)</f>
        <v>0.24853785739333567</v>
      </c>
      <c r="F106" s="84">
        <f>D106/D106</f>
        <v>1</v>
      </c>
      <c r="G106" s="84">
        <f>E106/D106</f>
        <v>0.21771913466731413</v>
      </c>
      <c r="H106" s="84"/>
      <c r="K106" s="87" t="s">
        <v>625</v>
      </c>
      <c r="L106" s="87" t="s">
        <v>194</v>
      </c>
      <c r="M106" s="87">
        <v>1</v>
      </c>
      <c r="N106" s="87">
        <f>AVERAGE(M106:M108)</f>
        <v>1.0567597749732622</v>
      </c>
      <c r="O106" s="87">
        <f>STDEV(M106:M108)</f>
        <v>0.10076053926012528</v>
      </c>
      <c r="P106" s="87">
        <f>N106/N106</f>
        <v>1</v>
      </c>
      <c r="Q106" s="87">
        <f>O106/N106</f>
        <v>9.5348575566925498E-2</v>
      </c>
      <c r="R106" s="190"/>
    </row>
    <row r="107" spans="1:19">
      <c r="A107" s="84" t="s">
        <v>626</v>
      </c>
      <c r="B107" s="84" t="s">
        <v>195</v>
      </c>
      <c r="C107" s="84">
        <v>1.4285307477521161</v>
      </c>
      <c r="D107" s="84"/>
      <c r="E107" s="84"/>
      <c r="F107" s="84"/>
      <c r="G107" s="84"/>
      <c r="H107" s="84"/>
      <c r="K107" s="87" t="s">
        <v>626</v>
      </c>
      <c r="L107" s="87" t="s">
        <v>194</v>
      </c>
      <c r="M107" s="87">
        <v>0.99718267165910646</v>
      </c>
      <c r="N107" s="87"/>
      <c r="O107" s="87"/>
      <c r="P107" s="87"/>
      <c r="Q107" s="87"/>
      <c r="R107" s="190"/>
    </row>
    <row r="108" spans="1:19">
      <c r="A108" s="84" t="s">
        <v>627</v>
      </c>
      <c r="B108" s="84" t="s">
        <v>195</v>
      </c>
      <c r="C108" s="84">
        <v>0.99612723336351894</v>
      </c>
      <c r="D108" s="84"/>
      <c r="E108" s="84"/>
      <c r="F108" s="84"/>
      <c r="G108" s="84"/>
      <c r="H108" s="84"/>
      <c r="K108" s="87" t="s">
        <v>627</v>
      </c>
      <c r="L108" s="87" t="s">
        <v>194</v>
      </c>
      <c r="M108" s="87">
        <v>1.1730966532606804</v>
      </c>
      <c r="N108" s="87"/>
      <c r="O108" s="87"/>
      <c r="P108" s="87"/>
      <c r="Q108" s="87"/>
      <c r="R108" s="190"/>
    </row>
    <row r="109" spans="1:19">
      <c r="A109" s="84" t="s">
        <v>112</v>
      </c>
      <c r="B109" s="84" t="s">
        <v>195</v>
      </c>
      <c r="C109" s="84">
        <v>0.36971843881531369</v>
      </c>
      <c r="D109" s="84">
        <f>AVERAGE(C109:C111)</f>
        <v>0.56033205970392197</v>
      </c>
      <c r="E109" s="84">
        <f>STDEV(C109:C111)</f>
        <v>0.16944210542478966</v>
      </c>
      <c r="F109" s="84">
        <f>D109/D106</f>
        <v>0.49085082025159071</v>
      </c>
      <c r="G109" s="84">
        <f>E109/D106</f>
        <v>0.14843126498394854</v>
      </c>
      <c r="H109" s="84"/>
      <c r="K109" s="87" t="s">
        <v>112</v>
      </c>
      <c r="L109" s="87" t="s">
        <v>194</v>
      </c>
      <c r="M109" s="87">
        <v>0.85637225874303913</v>
      </c>
      <c r="N109" s="87">
        <f>AVERAGE(M109:M111)</f>
        <v>0.79199783535571822</v>
      </c>
      <c r="O109" s="87">
        <f>STDEV(M109:M111)</f>
        <v>0.10288522242051115</v>
      </c>
      <c r="P109" s="87">
        <f>N109/N106</f>
        <v>0.74945872667774194</v>
      </c>
      <c r="Q109" s="87">
        <f>O109/N106</f>
        <v>9.7359139567092551E-2</v>
      </c>
      <c r="R109" s="190"/>
    </row>
    <row r="110" spans="1:19">
      <c r="A110" s="84" t="s">
        <v>113</v>
      </c>
      <c r="B110" s="84" t="s">
        <v>195</v>
      </c>
      <c r="C110" s="84">
        <v>0.6938548712418251</v>
      </c>
      <c r="D110" s="84"/>
      <c r="E110" s="84"/>
      <c r="F110" s="84"/>
      <c r="G110" s="84"/>
      <c r="H110" s="84"/>
      <c r="K110" s="87" t="s">
        <v>113</v>
      </c>
      <c r="L110" s="87" t="s">
        <v>194</v>
      </c>
      <c r="M110" s="87">
        <v>0.84628211724624691</v>
      </c>
      <c r="N110" s="87"/>
      <c r="O110" s="87"/>
      <c r="P110" s="87"/>
      <c r="Q110" s="87"/>
      <c r="R110" s="190"/>
    </row>
    <row r="111" spans="1:19">
      <c r="A111" s="84" t="s">
        <v>115</v>
      </c>
      <c r="B111" s="84" t="s">
        <v>195</v>
      </c>
      <c r="C111" s="84">
        <v>0.61742286905462729</v>
      </c>
      <c r="D111" s="84"/>
      <c r="E111" s="84"/>
      <c r="F111" s="84"/>
      <c r="G111" s="84"/>
      <c r="H111" s="84"/>
      <c r="K111" s="87" t="s">
        <v>115</v>
      </c>
      <c r="L111" s="87" t="s">
        <v>194</v>
      </c>
      <c r="M111" s="87">
        <v>0.67333913007786861</v>
      </c>
      <c r="N111" s="87"/>
      <c r="O111" s="87"/>
      <c r="P111" s="87"/>
      <c r="Q111" s="87"/>
      <c r="R111" s="190"/>
    </row>
    <row r="112" spans="1:19">
      <c r="A112" s="84" t="s">
        <v>120</v>
      </c>
      <c r="B112" s="84" t="s">
        <v>195</v>
      </c>
      <c r="C112" s="84">
        <v>0.48187651037681506</v>
      </c>
      <c r="D112" s="84">
        <f>AVERAGE(C112:C114)</f>
        <v>0.36795383930113434</v>
      </c>
      <c r="E112" s="84">
        <f>STDEV(C112:C114)</f>
        <v>0.10389076227829763</v>
      </c>
      <c r="F112" s="84">
        <f>D112/D106</f>
        <v>0.32232752116864039</v>
      </c>
      <c r="G112" s="84">
        <f>E112/D106</f>
        <v>9.1008295880501591E-2</v>
      </c>
      <c r="H112" s="84"/>
      <c r="K112" s="87" t="s">
        <v>120</v>
      </c>
      <c r="L112" s="87" t="s">
        <v>194</v>
      </c>
      <c r="M112" s="87">
        <v>0.56993130331160502</v>
      </c>
      <c r="N112" s="87">
        <f>AVERAGE(M112:M114)</f>
        <v>0.55633271877909751</v>
      </c>
      <c r="O112" s="87">
        <f>STDEV(M112:M114)</f>
        <v>3.3180679570178638E-2</v>
      </c>
      <c r="P112" s="87">
        <f>N112/N106</f>
        <v>0.52645145278469141</v>
      </c>
      <c r="Q112" s="87">
        <f>O112/N106</f>
        <v>3.1398507358039972E-2</v>
      </c>
      <c r="R112" s="190"/>
    </row>
    <row r="113" spans="1:19">
      <c r="A113" s="84" t="s">
        <v>121</v>
      </c>
      <c r="B113" s="84" t="s">
        <v>195</v>
      </c>
      <c r="C113" s="84">
        <v>0.27844240010750754</v>
      </c>
      <c r="D113" s="84"/>
      <c r="E113" s="84"/>
      <c r="F113" s="84"/>
      <c r="G113" s="84"/>
      <c r="H113" s="84"/>
      <c r="K113" s="87" t="s">
        <v>121</v>
      </c>
      <c r="L113" s="87" t="s">
        <v>194</v>
      </c>
      <c r="M113" s="87">
        <v>0.58055384512338259</v>
      </c>
      <c r="N113" s="87"/>
      <c r="O113" s="87"/>
      <c r="P113" s="87"/>
      <c r="Q113" s="87"/>
      <c r="R113" s="190"/>
    </row>
    <row r="114" spans="1:19">
      <c r="A114" s="84" t="s">
        <v>122</v>
      </c>
      <c r="B114" s="84" t="s">
        <v>195</v>
      </c>
      <c r="C114" s="84">
        <v>0.34354260741908044</v>
      </c>
      <c r="D114" s="84"/>
      <c r="E114" s="84"/>
      <c r="F114" s="84"/>
      <c r="G114" s="84"/>
      <c r="H114" s="84"/>
      <c r="K114" s="87" t="s">
        <v>122</v>
      </c>
      <c r="L114" s="87" t="s">
        <v>194</v>
      </c>
      <c r="M114" s="87">
        <v>0.51851300790230515</v>
      </c>
      <c r="N114" s="87"/>
      <c r="O114" s="87"/>
      <c r="P114" s="87"/>
      <c r="Q114" s="87"/>
      <c r="R114" s="190"/>
    </row>
    <row r="115" spans="1:19">
      <c r="A115" s="84" t="s">
        <v>123</v>
      </c>
      <c r="B115" s="84" t="s">
        <v>195</v>
      </c>
      <c r="C115" s="84">
        <v>2.2496173741438299</v>
      </c>
      <c r="D115" s="84">
        <f>AVERAGE(C115:C117)</f>
        <v>1.4735670746591454</v>
      </c>
      <c r="E115" s="84">
        <f>STDEV(C115:C117)</f>
        <v>0.75003848181632427</v>
      </c>
      <c r="F115" s="84">
        <f>D115/D106</f>
        <v>1.2908445889645672</v>
      </c>
      <c r="G115" s="84">
        <f>E115/D106</f>
        <v>0.65703362433756474</v>
      </c>
      <c r="H115" s="84"/>
      <c r="K115" s="87" t="s">
        <v>123</v>
      </c>
      <c r="L115" s="87" t="s">
        <v>194</v>
      </c>
      <c r="M115" s="87">
        <v>1.4701171162363456</v>
      </c>
      <c r="N115" s="87">
        <f>AVERAGE(M115:M117)</f>
        <v>1.2384163749078998</v>
      </c>
      <c r="O115" s="87">
        <f>STDEV(M115:M117)</f>
        <v>0.43992092559635898</v>
      </c>
      <c r="P115" s="87">
        <f>N115/N106</f>
        <v>1.1718996163903321</v>
      </c>
      <c r="Q115" s="87">
        <f>O115/N106</f>
        <v>0.41629227002654384</v>
      </c>
      <c r="R115" s="190"/>
    </row>
    <row r="116" spans="1:19">
      <c r="A116" s="84" t="s">
        <v>124</v>
      </c>
      <c r="B116" s="84" t="s">
        <v>195</v>
      </c>
      <c r="C116" s="84">
        <v>1.418509151093247</v>
      </c>
      <c r="D116" s="84"/>
      <c r="E116" s="84"/>
      <c r="F116" s="84"/>
      <c r="G116" s="84"/>
      <c r="H116" s="84"/>
      <c r="K116" s="87" t="s">
        <v>124</v>
      </c>
      <c r="L116" s="87" t="s">
        <v>194</v>
      </c>
      <c r="M116" s="87">
        <v>1.5140586550411645</v>
      </c>
      <c r="N116" s="87"/>
      <c r="O116" s="87"/>
      <c r="P116" s="87"/>
      <c r="Q116" s="87"/>
      <c r="R116" s="190"/>
    </row>
    <row r="117" spans="1:19">
      <c r="A117" s="84" t="s">
        <v>323</v>
      </c>
      <c r="B117" s="84" t="s">
        <v>195</v>
      </c>
      <c r="C117" s="84">
        <v>0.75257469874035887</v>
      </c>
      <c r="D117" s="84"/>
      <c r="E117" s="84"/>
      <c r="F117" s="84"/>
      <c r="G117" s="84"/>
      <c r="H117" s="84"/>
      <c r="K117" s="87" t="s">
        <v>323</v>
      </c>
      <c r="L117" s="87" t="s">
        <v>194</v>
      </c>
      <c r="M117" s="87">
        <v>0.7310733534461894</v>
      </c>
      <c r="N117" s="87"/>
      <c r="O117" s="87"/>
      <c r="P117" s="87"/>
      <c r="Q117" s="87"/>
      <c r="R117" s="190"/>
    </row>
    <row r="118" spans="1:19">
      <c r="A118" s="84" t="s">
        <v>88</v>
      </c>
      <c r="B118" s="84" t="s">
        <v>195</v>
      </c>
      <c r="C118" s="84">
        <v>0.80000744279163949</v>
      </c>
      <c r="D118" s="84">
        <f>AVERAGE(C118:C120)</f>
        <v>0.77662995940826585</v>
      </c>
      <c r="E118" s="84">
        <f>STDEV(C118:C120)</f>
        <v>0.15417290968169853</v>
      </c>
      <c r="F118" s="84">
        <f>D118/D118</f>
        <v>1</v>
      </c>
      <c r="G118" s="84">
        <f>E118/D118</f>
        <v>0.19851527463499707</v>
      </c>
      <c r="H118" s="84">
        <f>TTEST(C118:C120,C106:C108,2,2)</f>
        <v>9.6769142300078229E-2</v>
      </c>
      <c r="K118" s="87" t="s">
        <v>88</v>
      </c>
      <c r="L118" s="87" t="s">
        <v>194</v>
      </c>
      <c r="M118" s="87">
        <v>0.830751346971348</v>
      </c>
      <c r="N118" s="87">
        <f>AVERAGE(M118:M120)</f>
        <v>0.89948030219995234</v>
      </c>
      <c r="O118" s="87">
        <f>STDEV(M118:M120)</f>
        <v>0.10792617037325379</v>
      </c>
      <c r="P118" s="87">
        <f>N118/N118</f>
        <v>1</v>
      </c>
      <c r="Q118" s="87">
        <f>O118/N118</f>
        <v>0.11998725276060805</v>
      </c>
      <c r="R118" s="190">
        <f>TTEST(M118:M120,M106:M108,2,2)</f>
        <v>0.13879101749063741</v>
      </c>
    </row>
    <row r="119" spans="1:19">
      <c r="A119" s="84" t="s">
        <v>89</v>
      </c>
      <c r="B119" s="84" t="s">
        <v>195</v>
      </c>
      <c r="C119" s="84">
        <v>0.91777905999628462</v>
      </c>
      <c r="D119" s="84"/>
      <c r="E119" s="84"/>
      <c r="F119" s="84"/>
      <c r="G119" s="84"/>
      <c r="H119" s="84"/>
      <c r="K119" s="87" t="s">
        <v>89</v>
      </c>
      <c r="L119" s="87" t="s">
        <v>194</v>
      </c>
      <c r="M119" s="87">
        <v>0.84381530527216353</v>
      </c>
      <c r="N119" s="87"/>
      <c r="O119" s="87"/>
      <c r="P119" s="87"/>
      <c r="Q119" s="87"/>
      <c r="R119" s="190"/>
    </row>
    <row r="120" spans="1:19">
      <c r="A120" s="84" t="s">
        <v>90</v>
      </c>
      <c r="B120" s="84" t="s">
        <v>195</v>
      </c>
      <c r="C120" s="84">
        <v>0.61210337543687343</v>
      </c>
      <c r="D120" s="84"/>
      <c r="E120" s="84"/>
      <c r="F120" s="84"/>
      <c r="G120" s="84"/>
      <c r="H120" s="84"/>
      <c r="K120" s="87" t="s">
        <v>90</v>
      </c>
      <c r="L120" s="87" t="s">
        <v>194</v>
      </c>
      <c r="M120" s="87">
        <v>1.0238742543563453</v>
      </c>
      <c r="N120" s="87"/>
      <c r="O120" s="87"/>
      <c r="P120" s="87"/>
      <c r="Q120" s="87"/>
      <c r="R120" s="190"/>
    </row>
    <row r="121" spans="1:19">
      <c r="A121" s="84" t="s">
        <v>95</v>
      </c>
      <c r="B121" s="84" t="s">
        <v>195</v>
      </c>
      <c r="C121" s="84">
        <v>0.29535899579491642</v>
      </c>
      <c r="D121" s="84">
        <f>AVERAGE(C121:C123)</f>
        <v>0.34818215413827919</v>
      </c>
      <c r="E121" s="84">
        <f>STDEV(C121:C123)</f>
        <v>0.16804639960768836</v>
      </c>
      <c r="F121" s="84">
        <f>D121/D118</f>
        <v>0.4483243917136136</v>
      </c>
      <c r="G121" s="84">
        <f>E121/D118</f>
        <v>0.21637898148524581</v>
      </c>
      <c r="H121" s="84">
        <f>TTEST(C121:C123,C109:C111,2,2)</f>
        <v>0.19845629541455112</v>
      </c>
      <c r="K121" s="87" t="s">
        <v>95</v>
      </c>
      <c r="L121" s="87" t="s">
        <v>194</v>
      </c>
      <c r="M121" s="87">
        <v>0.93446474634913113</v>
      </c>
      <c r="N121" s="87">
        <f>AVERAGE(M121:M123)</f>
        <v>1.0262266740393555</v>
      </c>
      <c r="O121" s="87">
        <f>STDEV(M121:M123)</f>
        <v>8.9939061124854378E-2</v>
      </c>
      <c r="P121" s="87">
        <f>N121/N118</f>
        <v>1.1409106697827696</v>
      </c>
      <c r="Q121" s="87">
        <f>O121/N118</f>
        <v>9.999002858081614E-2</v>
      </c>
      <c r="R121" s="190">
        <f>TTEST(M121:M123,M109:M111,2,2)</f>
        <v>4.1194187033931746E-2</v>
      </c>
      <c r="S121" t="s">
        <v>204</v>
      </c>
    </row>
    <row r="122" spans="1:19">
      <c r="A122" s="84" t="s">
        <v>96</v>
      </c>
      <c r="B122" s="84" t="s">
        <v>195</v>
      </c>
      <c r="C122" s="84">
        <v>0.21289377079270783</v>
      </c>
      <c r="D122" s="84"/>
      <c r="E122" s="84"/>
      <c r="F122" s="84"/>
      <c r="G122" s="84"/>
      <c r="H122" s="84"/>
      <c r="K122" s="87" t="s">
        <v>96</v>
      </c>
      <c r="L122" s="87" t="s">
        <v>194</v>
      </c>
      <c r="M122" s="87">
        <v>1.1142246912708433</v>
      </c>
      <c r="N122" s="87"/>
      <c r="O122" s="87"/>
      <c r="P122" s="87"/>
      <c r="Q122" s="87"/>
      <c r="R122" s="190"/>
    </row>
    <row r="123" spans="1:19">
      <c r="A123" s="84" t="s">
        <v>31</v>
      </c>
      <c r="B123" s="84" t="s">
        <v>195</v>
      </c>
      <c r="C123" s="84">
        <v>0.5362936958272132</v>
      </c>
      <c r="D123" s="84"/>
      <c r="E123" s="84"/>
      <c r="F123" s="84"/>
      <c r="G123" s="84"/>
      <c r="H123" s="84"/>
      <c r="K123" s="87" t="s">
        <v>31</v>
      </c>
      <c r="L123" s="87" t="s">
        <v>194</v>
      </c>
      <c r="M123" s="87">
        <v>1.0299905844980921</v>
      </c>
      <c r="N123" s="87"/>
      <c r="O123" s="87"/>
      <c r="P123" s="87"/>
      <c r="Q123" s="87"/>
      <c r="R123" s="190"/>
    </row>
    <row r="124" spans="1:19">
      <c r="A124" s="84" t="s">
        <v>324</v>
      </c>
      <c r="B124" s="84" t="s">
        <v>195</v>
      </c>
      <c r="C124" s="84">
        <v>0.34482125078081938</v>
      </c>
      <c r="D124" s="84">
        <f>AVERAGE(C124:C126)</f>
        <v>0.41145646150121173</v>
      </c>
      <c r="E124" s="84">
        <f>STDEV(C124:C126)</f>
        <v>0.10519771438704049</v>
      </c>
      <c r="F124" s="84">
        <f>D124/D118</f>
        <v>0.52979730760671517</v>
      </c>
      <c r="G124" s="84">
        <f>E124/D118</f>
        <v>0.13545410283578721</v>
      </c>
      <c r="H124" s="84">
        <f>TTEST(C124:C126,C112:C114,2,2)</f>
        <v>0.63714273059557391</v>
      </c>
      <c r="K124" s="87" t="s">
        <v>324</v>
      </c>
      <c r="L124" s="87" t="s">
        <v>194</v>
      </c>
      <c r="M124" s="87">
        <v>1.0601767516483205</v>
      </c>
      <c r="N124" s="87">
        <f>AVERAGE(M124:M126)</f>
        <v>1.0631085617646134</v>
      </c>
      <c r="O124" s="87">
        <f>STDEV(M124:M126)</f>
        <v>1.1769877486632069E-2</v>
      </c>
      <c r="P124" s="87">
        <f>N124/N118</f>
        <v>1.1819142222063768</v>
      </c>
      <c r="Q124" s="87">
        <f>O124/N118</f>
        <v>1.3085197594483457E-2</v>
      </c>
      <c r="R124" s="190">
        <f>TTEST(M124:M126,M112:M114,2,2)</f>
        <v>1.5363349894842207E-5</v>
      </c>
      <c r="S124" t="s">
        <v>205</v>
      </c>
    </row>
    <row r="125" spans="1:19">
      <c r="A125" s="84" t="s">
        <v>325</v>
      </c>
      <c r="B125" s="84" t="s">
        <v>195</v>
      </c>
      <c r="C125" s="84">
        <v>0.35681742622840057</v>
      </c>
      <c r="D125" s="84"/>
      <c r="E125" s="84"/>
      <c r="F125" s="84"/>
      <c r="G125" s="84"/>
      <c r="H125" s="84"/>
      <c r="K125" s="87" t="s">
        <v>325</v>
      </c>
      <c r="L125" s="87" t="s">
        <v>194</v>
      </c>
      <c r="M125" s="87">
        <v>1.0530817133175365</v>
      </c>
      <c r="N125" s="87"/>
      <c r="O125" s="87"/>
      <c r="P125" s="87"/>
      <c r="Q125" s="87"/>
      <c r="R125" s="190"/>
    </row>
    <row r="126" spans="1:19">
      <c r="A126" s="84" t="s">
        <v>326</v>
      </c>
      <c r="B126" s="84" t="s">
        <v>195</v>
      </c>
      <c r="C126" s="84">
        <v>0.53273070749441531</v>
      </c>
      <c r="D126" s="84"/>
      <c r="E126" s="84"/>
      <c r="F126" s="84"/>
      <c r="G126" s="84"/>
      <c r="H126" s="84"/>
      <c r="K126" s="87" t="s">
        <v>326</v>
      </c>
      <c r="L126" s="87" t="s">
        <v>194</v>
      </c>
      <c r="M126" s="87">
        <v>1.0760672203279837</v>
      </c>
      <c r="N126" s="87"/>
      <c r="O126" s="87"/>
      <c r="P126" s="87"/>
      <c r="Q126" s="87"/>
      <c r="R126" s="190"/>
    </row>
    <row r="127" spans="1:19">
      <c r="A127" s="84" t="s">
        <v>327</v>
      </c>
      <c r="B127" s="84" t="s">
        <v>195</v>
      </c>
      <c r="C127" s="84">
        <v>0.26804299665915449</v>
      </c>
      <c r="D127" s="84">
        <f>AVERAGE(C127:C129)</f>
        <v>0.28441929758854106</v>
      </c>
      <c r="E127" s="84">
        <f>STDEV(C127:C129)</f>
        <v>1.6570183370767221E-2</v>
      </c>
      <c r="F127" s="84">
        <f>D127/D118</f>
        <v>0.36622241280164802</v>
      </c>
      <c r="G127" s="84">
        <f>E127/D118</f>
        <v>2.1336008442672576E-2</v>
      </c>
      <c r="H127" s="84">
        <f>TTEST(C127:C129,C115:C117,2,2)</f>
        <v>5.1617503753183303E-2</v>
      </c>
      <c r="K127" s="87" t="s">
        <v>327</v>
      </c>
      <c r="L127" s="87" t="s">
        <v>194</v>
      </c>
      <c r="M127" s="87">
        <v>0.86358734145337102</v>
      </c>
      <c r="N127" s="87">
        <f>AVERAGE(M127:M129)</f>
        <v>0.91771205012903467</v>
      </c>
      <c r="O127" s="87">
        <f>STDEV(M127:M129)</f>
        <v>0.14935750868996311</v>
      </c>
      <c r="P127" s="87">
        <f>N127/N118</f>
        <v>1.0202692019875155</v>
      </c>
      <c r="Q127" s="87">
        <f>O127/N118</f>
        <v>0.16604867090992873</v>
      </c>
      <c r="R127" s="190">
        <f>TTEST(M127:M129,M115:M117,2,2)</f>
        <v>0.29787011625136711</v>
      </c>
    </row>
    <row r="128" spans="1:19">
      <c r="A128" s="84" t="s">
        <v>328</v>
      </c>
      <c r="B128" s="84" t="s">
        <v>195</v>
      </c>
      <c r="C128" s="84">
        <v>0.30117678599986009</v>
      </c>
      <c r="D128" s="84"/>
      <c r="E128" s="84"/>
      <c r="F128" s="84"/>
      <c r="G128" s="84"/>
      <c r="H128" s="84"/>
      <c r="K128" s="87" t="s">
        <v>328</v>
      </c>
      <c r="L128" s="87" t="s">
        <v>194</v>
      </c>
      <c r="M128" s="87">
        <v>1.086586083587993</v>
      </c>
      <c r="N128" s="87"/>
      <c r="O128" s="87"/>
      <c r="P128" s="87"/>
      <c r="Q128" s="87"/>
      <c r="R128" s="190"/>
    </row>
    <row r="129" spans="1:18">
      <c r="A129" s="84" t="s">
        <v>421</v>
      </c>
      <c r="B129" s="84" t="s">
        <v>195</v>
      </c>
      <c r="C129" s="84">
        <v>0.28403811010660862</v>
      </c>
      <c r="D129" s="84"/>
      <c r="E129" s="84"/>
      <c r="F129" s="84"/>
      <c r="G129" s="84"/>
      <c r="H129" s="84"/>
      <c r="K129" s="87" t="s">
        <v>421</v>
      </c>
      <c r="L129" s="87" t="s">
        <v>194</v>
      </c>
      <c r="M129" s="87">
        <v>0.80296272534573987</v>
      </c>
      <c r="N129" s="87"/>
      <c r="O129" s="87"/>
      <c r="P129" s="87"/>
      <c r="Q129" s="87"/>
      <c r="R129" s="190"/>
    </row>
    <row r="133" spans="1:18" ht="18">
      <c r="A133" s="143" t="s">
        <v>228</v>
      </c>
      <c r="B133" s="144"/>
      <c r="C133" s="144"/>
      <c r="D133" s="144"/>
      <c r="E133" s="144"/>
      <c r="F133" s="144"/>
      <c r="G133" s="144"/>
      <c r="H133" s="144"/>
    </row>
    <row r="134" spans="1:18">
      <c r="A134" s="96" t="s">
        <v>622</v>
      </c>
      <c r="B134" s="96" t="s">
        <v>623</v>
      </c>
      <c r="C134" s="147" t="s">
        <v>624</v>
      </c>
      <c r="D134" s="147" t="s">
        <v>114</v>
      </c>
      <c r="E134" s="147" t="s">
        <v>190</v>
      </c>
      <c r="F134" s="145" t="s">
        <v>230</v>
      </c>
      <c r="G134" s="145" t="s">
        <v>360</v>
      </c>
      <c r="H134" s="146" t="s">
        <v>269</v>
      </c>
    </row>
    <row r="135" spans="1:18">
      <c r="A135" s="96" t="s">
        <v>625</v>
      </c>
      <c r="B135" s="96" t="s">
        <v>422</v>
      </c>
      <c r="C135" s="96">
        <v>1</v>
      </c>
      <c r="D135" s="96">
        <f>AVERAGE(C135:C137)</f>
        <v>0.89693613870529598</v>
      </c>
      <c r="E135" s="96">
        <f>STDEV(C135:C137)</f>
        <v>0.50958793882576825</v>
      </c>
      <c r="F135" s="96">
        <f>D135/D135</f>
        <v>1</v>
      </c>
      <c r="G135" s="96">
        <f>E135/D135</f>
        <v>0.56814294444791269</v>
      </c>
      <c r="H135" s="96"/>
    </row>
    <row r="136" spans="1:18">
      <c r="A136" s="96" t="s">
        <v>626</v>
      </c>
      <c r="B136" s="96" t="s">
        <v>422</v>
      </c>
      <c r="C136" s="96">
        <v>1.3471145306226331</v>
      </c>
      <c r="D136" s="96"/>
      <c r="E136" s="96"/>
      <c r="F136" s="96"/>
      <c r="G136" s="96"/>
      <c r="H136" s="96"/>
    </row>
    <row r="137" spans="1:18">
      <c r="A137" s="96" t="s">
        <v>627</v>
      </c>
      <c r="B137" s="96" t="s">
        <v>422</v>
      </c>
      <c r="C137" s="96">
        <v>0.3436938854932548</v>
      </c>
      <c r="D137" s="96"/>
      <c r="E137" s="96"/>
      <c r="F137" s="96"/>
      <c r="G137" s="96"/>
      <c r="H137" s="96"/>
    </row>
    <row r="138" spans="1:18">
      <c r="A138" s="96" t="s">
        <v>112</v>
      </c>
      <c r="B138" s="96" t="s">
        <v>422</v>
      </c>
      <c r="C138" s="96">
        <v>0.27806312562299562</v>
      </c>
      <c r="D138" s="96">
        <f>AVERAGE(C138:C140)</f>
        <v>0.31631592372433492</v>
      </c>
      <c r="E138" s="96">
        <f>STDEV(C138:C140)</f>
        <v>5.2498347929427015E-2</v>
      </c>
      <c r="F138" s="96">
        <f>D138/D135</f>
        <v>0.35266270370254982</v>
      </c>
      <c r="G138" s="96">
        <f>E138/D135</f>
        <v>5.8530753376942773E-2</v>
      </c>
      <c r="H138" s="96"/>
    </row>
    <row r="139" spans="1:18">
      <c r="A139" s="96" t="s">
        <v>113</v>
      </c>
      <c r="B139" s="96" t="s">
        <v>422</v>
      </c>
      <c r="C139" s="96">
        <v>0.29471617499028496</v>
      </c>
      <c r="D139" s="96"/>
      <c r="E139" s="96"/>
      <c r="F139" s="96"/>
      <c r="G139" s="96"/>
      <c r="H139" s="96"/>
    </row>
    <row r="140" spans="1:18">
      <c r="A140" s="96" t="s">
        <v>115</v>
      </c>
      <c r="B140" s="96" t="s">
        <v>422</v>
      </c>
      <c r="C140" s="96">
        <v>0.37616847055972408</v>
      </c>
      <c r="D140" s="96"/>
      <c r="E140" s="96"/>
      <c r="F140" s="96"/>
      <c r="G140" s="96"/>
      <c r="H140" s="96"/>
    </row>
    <row r="141" spans="1:18">
      <c r="A141" s="96" t="s">
        <v>120</v>
      </c>
      <c r="B141" s="96" t="s">
        <v>422</v>
      </c>
      <c r="C141" s="96">
        <v>0.22215954691106249</v>
      </c>
      <c r="D141" s="96">
        <f>AVERAGE(C141,C143)</f>
        <v>0.31850719855162979</v>
      </c>
      <c r="E141" s="96">
        <f>STDEV(C141,C143)</f>
        <v>0.13625615565288862</v>
      </c>
      <c r="F141" s="96">
        <f>D141/D135</f>
        <v>0.35510577041904751</v>
      </c>
      <c r="G141" s="96">
        <f>E141/D135</f>
        <v>0.15191288406504708</v>
      </c>
      <c r="H141" s="96"/>
    </row>
    <row r="142" spans="1:18">
      <c r="A142" s="96" t="s">
        <v>121</v>
      </c>
      <c r="B142" s="96" t="s">
        <v>422</v>
      </c>
      <c r="C142" s="96">
        <v>3.1681297880990105</v>
      </c>
      <c r="D142" s="96"/>
      <c r="E142" s="96"/>
      <c r="F142" s="96"/>
      <c r="G142" s="96"/>
      <c r="H142" s="96"/>
    </row>
    <row r="143" spans="1:18">
      <c r="A143" s="96" t="s">
        <v>122</v>
      </c>
      <c r="B143" s="96" t="s">
        <v>422</v>
      </c>
      <c r="C143" s="96">
        <v>0.41485485019219709</v>
      </c>
      <c r="D143" s="96"/>
      <c r="E143" s="96"/>
      <c r="F143" s="96"/>
      <c r="G143" s="96"/>
      <c r="H143" s="96"/>
    </row>
    <row r="144" spans="1:18">
      <c r="A144" s="96" t="s">
        <v>123</v>
      </c>
      <c r="B144" s="96" t="s">
        <v>422</v>
      </c>
      <c r="C144" s="96">
        <v>0.45995610750852983</v>
      </c>
      <c r="D144" s="96">
        <f>AVERAGE(C144:C146)</f>
        <v>0.3054106512651879</v>
      </c>
      <c r="E144" s="96">
        <f>STDEV(C144:C146)</f>
        <v>0.17442958356044069</v>
      </c>
      <c r="F144" s="96">
        <f>D144/D135</f>
        <v>0.34050434371619842</v>
      </c>
      <c r="G144" s="96">
        <f>E144/D135</f>
        <v>0.19447268989766123</v>
      </c>
      <c r="H144" s="96"/>
    </row>
    <row r="145" spans="1:8">
      <c r="A145" s="96" t="s">
        <v>124</v>
      </c>
      <c r="B145" s="96" t="s">
        <v>422</v>
      </c>
      <c r="C145" s="96">
        <v>0.33999701346241651</v>
      </c>
      <c r="D145" s="96"/>
      <c r="E145" s="96"/>
      <c r="F145" s="96"/>
      <c r="G145" s="96"/>
      <c r="H145" s="96"/>
    </row>
    <row r="146" spans="1:8">
      <c r="A146" s="96" t="s">
        <v>323</v>
      </c>
      <c r="B146" s="96" t="s">
        <v>422</v>
      </c>
      <c r="C146" s="96">
        <v>0.1162788328246175</v>
      </c>
      <c r="D146" s="96"/>
      <c r="E146" s="96"/>
      <c r="F146" s="96"/>
      <c r="G146" s="96"/>
      <c r="H146" s="96"/>
    </row>
    <row r="147" spans="1:8">
      <c r="A147" s="96" t="s">
        <v>88</v>
      </c>
      <c r="B147" s="96" t="s">
        <v>422</v>
      </c>
      <c r="C147" s="96">
        <v>0.33310681559326238</v>
      </c>
      <c r="D147" s="96">
        <f>AVERAGE(C147:C149)</f>
        <v>0.61773453489298646</v>
      </c>
      <c r="E147" s="96">
        <f>STDEV(C147:C149)</f>
        <v>0.39877677412900386</v>
      </c>
      <c r="F147" s="96">
        <f>D147/D147</f>
        <v>1</v>
      </c>
      <c r="G147" s="96">
        <f>E147/D147</f>
        <v>0.64554715918236005</v>
      </c>
      <c r="H147" s="96">
        <f>TTEST(C147:C149,C135:C137,2,2)</f>
        <v>0.49638990120939058</v>
      </c>
    </row>
    <row r="148" spans="1:8">
      <c r="A148" s="96" t="s">
        <v>89</v>
      </c>
      <c r="B148" s="96" t="s">
        <v>422</v>
      </c>
      <c r="C148" s="96">
        <v>1.073518028860772</v>
      </c>
      <c r="D148" s="96"/>
      <c r="E148" s="96"/>
      <c r="F148" s="96"/>
      <c r="G148" s="96"/>
      <c r="H148" s="96"/>
    </row>
    <row r="149" spans="1:8">
      <c r="A149" s="96" t="s">
        <v>90</v>
      </c>
      <c r="B149" s="96" t="s">
        <v>422</v>
      </c>
      <c r="C149" s="96">
        <v>0.44657876022492493</v>
      </c>
      <c r="D149" s="96"/>
      <c r="E149" s="96"/>
      <c r="F149" s="96"/>
      <c r="G149" s="96"/>
      <c r="H149" s="96"/>
    </row>
    <row r="150" spans="1:8">
      <c r="A150" s="96" t="s">
        <v>95</v>
      </c>
      <c r="B150" s="96" t="s">
        <v>422</v>
      </c>
      <c r="C150" s="96">
        <v>0.47315831950972059</v>
      </c>
      <c r="D150" s="96">
        <f>AVERAGE(C150:C152)</f>
        <v>0.51760437116219193</v>
      </c>
      <c r="E150" s="96">
        <f>STDEV(C150:C152)</f>
        <v>0.2095168443497947</v>
      </c>
      <c r="F150" s="96">
        <f>D150/D147</f>
        <v>0.83790745364731689</v>
      </c>
      <c r="G150" s="96">
        <f>E150/D147</f>
        <v>0.33916971209338403</v>
      </c>
      <c r="H150" s="96">
        <f>TTEST(C150:C152,C138:C140,2,2)</f>
        <v>0.181799243242797</v>
      </c>
    </row>
    <row r="151" spans="1:8">
      <c r="A151" s="96" t="s">
        <v>96</v>
      </c>
      <c r="B151" s="96" t="s">
        <v>422</v>
      </c>
      <c r="C151" s="96">
        <v>0.33387662754175729</v>
      </c>
      <c r="D151" s="96"/>
      <c r="E151" s="96"/>
      <c r="F151" s="96"/>
      <c r="G151" s="96"/>
      <c r="H151" s="96"/>
    </row>
    <row r="152" spans="1:8">
      <c r="A152" s="96" t="s">
        <v>31</v>
      </c>
      <c r="B152" s="96" t="s">
        <v>422</v>
      </c>
      <c r="C152" s="96">
        <v>0.74577816643509798</v>
      </c>
      <c r="D152" s="96"/>
      <c r="E152" s="96"/>
      <c r="F152" s="96"/>
      <c r="G152" s="96"/>
      <c r="H152" s="96"/>
    </row>
    <row r="153" spans="1:8">
      <c r="A153" s="96" t="s">
        <v>324</v>
      </c>
      <c r="B153" s="96" t="s">
        <v>422</v>
      </c>
      <c r="C153" s="96">
        <v>0.25406132366923773</v>
      </c>
      <c r="D153" s="96">
        <f>AVERAGE(C153:C155)</f>
        <v>0.33668110246842159</v>
      </c>
      <c r="E153" s="96">
        <f>STDEV(C153:C155)</f>
        <v>0.1233436533450612</v>
      </c>
      <c r="F153" s="96">
        <f>D153/D147</f>
        <v>0.5450255464942505</v>
      </c>
      <c r="G153" s="96">
        <f>E153/D147</f>
        <v>0.19967096928849654</v>
      </c>
      <c r="H153" s="96">
        <f>TTEST(C153:C155,C141:C143,2,2)</f>
        <v>0.38412725558942978</v>
      </c>
    </row>
    <row r="154" spans="1:8">
      <c r="A154" s="96" t="s">
        <v>325</v>
      </c>
      <c r="B154" s="96" t="s">
        <v>422</v>
      </c>
      <c r="C154" s="96">
        <v>0.47846056902392209</v>
      </c>
      <c r="D154" s="96"/>
      <c r="E154" s="96"/>
      <c r="F154" s="96"/>
      <c r="G154" s="96"/>
      <c r="H154" s="96"/>
    </row>
    <row r="155" spans="1:8">
      <c r="A155" s="96" t="s">
        <v>326</v>
      </c>
      <c r="B155" s="96" t="s">
        <v>422</v>
      </c>
      <c r="C155" s="96">
        <v>0.27752141471210512</v>
      </c>
      <c r="D155" s="96"/>
      <c r="E155" s="96"/>
      <c r="F155" s="96"/>
      <c r="G155" s="96"/>
      <c r="H155" s="96"/>
    </row>
    <row r="156" spans="1:8">
      <c r="A156" s="96" t="s">
        <v>327</v>
      </c>
      <c r="B156" s="96" t="s">
        <v>422</v>
      </c>
      <c r="C156" s="96">
        <v>0.23741794185069159</v>
      </c>
      <c r="D156" s="96">
        <f>AVERAGE(C156:C158)</f>
        <v>0.2367203046493539</v>
      </c>
      <c r="E156" s="96">
        <f>STDEV(C156:C158)</f>
        <v>3.5066996479886647E-2</v>
      </c>
      <c r="F156" s="96">
        <f>D156/D147</f>
        <v>0.38320717278719452</v>
      </c>
      <c r="G156" s="96">
        <f>E156/D147</f>
        <v>5.6767097351877044E-2</v>
      </c>
      <c r="H156" s="96">
        <f>TTEST(C156:C158,C144:C146,2,2)</f>
        <v>0.54029763041024192</v>
      </c>
    </row>
    <row r="157" spans="1:8">
      <c r="A157" s="96" t="s">
        <v>328</v>
      </c>
      <c r="B157" s="96" t="s">
        <v>422</v>
      </c>
      <c r="C157" s="96">
        <v>0.27143327748711343</v>
      </c>
      <c r="D157" s="96"/>
      <c r="E157" s="96"/>
      <c r="F157" s="96"/>
      <c r="G157" s="96"/>
      <c r="H157" s="96"/>
    </row>
    <row r="158" spans="1:8">
      <c r="A158" s="96" t="s">
        <v>421</v>
      </c>
      <c r="B158" s="96" t="s">
        <v>422</v>
      </c>
      <c r="C158" s="96">
        <v>0.20130969461025675</v>
      </c>
      <c r="D158" s="96"/>
      <c r="E158" s="96"/>
      <c r="F158" s="96"/>
      <c r="G158" s="96"/>
      <c r="H158" s="96"/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baseColWidth="10" defaultRowHeight="13" x14ac:dyDescent="0"/>
  <cols>
    <col min="1" max="1" width="17.85546875" customWidth="1"/>
    <col min="7" max="7" width="12.28515625" bestFit="1" customWidth="1"/>
  </cols>
  <sheetData>
    <row r="1" spans="1:8">
      <c r="A1" s="2" t="s">
        <v>110</v>
      </c>
    </row>
    <row r="3" spans="1:8">
      <c r="A3" s="2" t="s">
        <v>111</v>
      </c>
    </row>
    <row r="4" spans="1:8">
      <c r="A4" s="3"/>
      <c r="B4" s="4" t="s">
        <v>186</v>
      </c>
      <c r="C4" s="4" t="s">
        <v>187</v>
      </c>
      <c r="D4" s="4" t="s">
        <v>188</v>
      </c>
      <c r="E4" s="4" t="s">
        <v>189</v>
      </c>
      <c r="F4" s="4" t="s">
        <v>541</v>
      </c>
      <c r="G4" s="4" t="s">
        <v>514</v>
      </c>
    </row>
    <row r="5" spans="1:8" ht="15">
      <c r="A5" s="5" t="s">
        <v>32</v>
      </c>
      <c r="B5" s="35">
        <v>127.17159763313609</v>
      </c>
      <c r="C5" s="35">
        <v>128</v>
      </c>
      <c r="D5" s="35">
        <v>125.828571428571</v>
      </c>
      <c r="E5" s="35">
        <f t="shared" ref="E5:E10" si="0">AVERAGE(B5:D5)</f>
        <v>127.00005635390237</v>
      </c>
      <c r="F5" s="35">
        <f t="shared" ref="F5:F10" si="1">STDEV(B5:D5)</f>
        <v>1.0958308802298871</v>
      </c>
      <c r="G5" s="3"/>
    </row>
    <row r="6" spans="1:8" ht="15">
      <c r="A6" s="5" t="s">
        <v>100</v>
      </c>
      <c r="B6" s="35">
        <v>190.20779220779201</v>
      </c>
      <c r="C6" s="35">
        <v>199.72774869109946</v>
      </c>
      <c r="D6" s="35">
        <v>197</v>
      </c>
      <c r="E6" s="35">
        <f t="shared" si="0"/>
        <v>195.64518029963051</v>
      </c>
      <c r="F6" s="35">
        <f t="shared" si="1"/>
        <v>4.9024529754398358</v>
      </c>
      <c r="G6" s="150">
        <f>TTEST(B6:D6,B5:D5,1,2)</f>
        <v>9.446959388372974E-6</v>
      </c>
      <c r="H6" t="s">
        <v>540</v>
      </c>
    </row>
    <row r="7" spans="1:8" ht="15">
      <c r="A7" s="5" t="s">
        <v>542</v>
      </c>
      <c r="B7" s="35">
        <v>172.73684210526315</v>
      </c>
      <c r="C7" s="35">
        <v>167.41463414634146</v>
      </c>
      <c r="D7" s="35">
        <v>178.39024390243901</v>
      </c>
      <c r="E7" s="35">
        <f t="shared" si="0"/>
        <v>172.84724005134785</v>
      </c>
      <c r="F7" s="35">
        <f t="shared" si="1"/>
        <v>5.4886376414744991</v>
      </c>
      <c r="G7" s="150">
        <f>TTEST(B7:D7,B5:D5,1,2)</f>
        <v>7.1645644907124308E-5</v>
      </c>
      <c r="H7" t="s">
        <v>540</v>
      </c>
    </row>
    <row r="8" spans="1:8" ht="15">
      <c r="A8" s="5" t="s">
        <v>446</v>
      </c>
      <c r="B8" s="35">
        <v>193.36</v>
      </c>
      <c r="C8" s="35">
        <v>191</v>
      </c>
      <c r="D8" s="35">
        <v>191.91044776119404</v>
      </c>
      <c r="E8" s="35">
        <f t="shared" si="0"/>
        <v>192.09014925373137</v>
      </c>
      <c r="F8" s="35">
        <f t="shared" si="1"/>
        <v>1.1902182446152973</v>
      </c>
      <c r="G8" s="150">
        <f>TTEST(B8:D8,B5:D5,1,2)</f>
        <v>1.2705298368776927E-7</v>
      </c>
      <c r="H8" t="s">
        <v>540</v>
      </c>
    </row>
    <row r="9" spans="1:8" ht="15">
      <c r="A9" s="5" t="s">
        <v>447</v>
      </c>
      <c r="B9" s="35">
        <v>133.5</v>
      </c>
      <c r="C9" s="35">
        <v>126.3</v>
      </c>
      <c r="D9" s="35">
        <v>120.54545454545455</v>
      </c>
      <c r="E9" s="35">
        <f t="shared" si="0"/>
        <v>126.7818181818182</v>
      </c>
      <c r="F9" s="35">
        <f t="shared" si="1"/>
        <v>6.4906990034755889</v>
      </c>
      <c r="G9" s="150">
        <f>TTEST(B9:D9,B5:D5,1,2)</f>
        <v>0.47848060934421865</v>
      </c>
    </row>
    <row r="10" spans="1:8" ht="15">
      <c r="A10" s="5" t="s">
        <v>116</v>
      </c>
      <c r="B10" s="35">
        <v>133.44827586206895</v>
      </c>
      <c r="C10" s="35">
        <v>132.84210526315789</v>
      </c>
      <c r="D10" s="36" t="s">
        <v>191</v>
      </c>
      <c r="E10" s="35">
        <f t="shared" si="0"/>
        <v>133.14519056261344</v>
      </c>
      <c r="F10" s="35">
        <f t="shared" si="1"/>
        <v>0.42862734104592382</v>
      </c>
      <c r="G10" s="150">
        <f>TTEST(B10:D10,B5:D5,1,2)</f>
        <v>2.7053598904125268E-3</v>
      </c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/>
  </sheetViews>
  <sheetFormatPr baseColWidth="10" defaultRowHeight="13" x14ac:dyDescent="0"/>
  <cols>
    <col min="1" max="1" width="12.5703125" customWidth="1"/>
    <col min="2" max="3" width="12.28515625" customWidth="1"/>
    <col min="8" max="8" width="10.140625" customWidth="1"/>
    <col min="9" max="9" width="11.140625" customWidth="1"/>
    <col min="10" max="10" width="13.85546875" customWidth="1"/>
    <col min="11" max="11" width="12.5703125" customWidth="1"/>
    <col min="18" max="18" width="8.7109375" customWidth="1"/>
    <col min="19" max="19" width="15.140625" customWidth="1"/>
    <col min="20" max="20" width="12.28515625" bestFit="1" customWidth="1"/>
  </cols>
  <sheetData>
    <row r="1" spans="1:18">
      <c r="A1" s="34" t="s">
        <v>578</v>
      </c>
    </row>
    <row r="2" spans="1:18">
      <c r="F2" s="1"/>
    </row>
    <row r="3" spans="1:18" ht="20">
      <c r="A3" s="38" t="s">
        <v>292</v>
      </c>
      <c r="B3" s="155"/>
      <c r="C3" s="155"/>
      <c r="D3" s="155"/>
      <c r="E3" s="155"/>
      <c r="F3" s="155"/>
      <c r="G3" s="155"/>
      <c r="H3" s="155"/>
      <c r="I3" s="193"/>
      <c r="J3" s="47" t="s">
        <v>293</v>
      </c>
      <c r="K3" s="48"/>
      <c r="L3" s="48"/>
      <c r="M3" s="48"/>
      <c r="N3" s="48"/>
      <c r="O3" s="48"/>
      <c r="P3" s="48"/>
      <c r="Q3" s="48"/>
    </row>
    <row r="4" spans="1:18">
      <c r="A4" s="157" t="s">
        <v>622</v>
      </c>
      <c r="B4" s="157" t="s">
        <v>623</v>
      </c>
      <c r="C4" s="157" t="s">
        <v>104</v>
      </c>
      <c r="D4" s="157" t="s">
        <v>105</v>
      </c>
      <c r="E4" s="157" t="s">
        <v>106</v>
      </c>
      <c r="F4" s="156" t="s">
        <v>275</v>
      </c>
      <c r="G4" s="156" t="s">
        <v>276</v>
      </c>
      <c r="H4" s="156" t="s">
        <v>277</v>
      </c>
      <c r="I4" s="63"/>
      <c r="J4" s="51" t="s">
        <v>622</v>
      </c>
      <c r="K4" s="51" t="s">
        <v>623</v>
      </c>
      <c r="L4" s="51" t="s">
        <v>231</v>
      </c>
      <c r="M4" s="51" t="s">
        <v>232</v>
      </c>
      <c r="N4" s="51" t="s">
        <v>361</v>
      </c>
      <c r="O4" s="51" t="s">
        <v>230</v>
      </c>
      <c r="P4" s="51" t="s">
        <v>360</v>
      </c>
      <c r="Q4" s="51" t="s">
        <v>374</v>
      </c>
      <c r="R4" s="63"/>
    </row>
    <row r="5" spans="1:18">
      <c r="A5" s="43" t="s">
        <v>424</v>
      </c>
      <c r="B5" s="43" t="s">
        <v>101</v>
      </c>
      <c r="C5" s="43">
        <v>1</v>
      </c>
      <c r="D5" s="43">
        <f>AVERAGE(C5:C7)</f>
        <v>0.68788652693881414</v>
      </c>
      <c r="E5" s="43">
        <f>STDEV(C5:C7)</f>
        <v>0.27050112302520463</v>
      </c>
      <c r="F5" s="43">
        <f>D5/D5</f>
        <v>1</v>
      </c>
      <c r="G5" s="43">
        <f>E5/D5</f>
        <v>0.39323509391726325</v>
      </c>
      <c r="H5" s="43"/>
      <c r="J5" s="52" t="s">
        <v>424</v>
      </c>
      <c r="K5" s="52" t="s">
        <v>698</v>
      </c>
      <c r="L5" s="53">
        <v>1</v>
      </c>
      <c r="M5" s="53">
        <f>AVERAGE(L5:L7)</f>
        <v>1.0202891460046295</v>
      </c>
      <c r="N5" s="53">
        <f>STDEV(L5:L7)</f>
        <v>7.4458475009246294E-2</v>
      </c>
      <c r="O5" s="53">
        <f>M5/M5</f>
        <v>1</v>
      </c>
      <c r="P5" s="53">
        <f>N5/M5</f>
        <v>7.2977817416582061E-2</v>
      </c>
      <c r="Q5" s="54"/>
      <c r="R5" s="63"/>
    </row>
    <row r="6" spans="1:18">
      <c r="A6" s="43" t="s">
        <v>425</v>
      </c>
      <c r="B6" s="43" t="s">
        <v>101</v>
      </c>
      <c r="C6" s="43">
        <v>0.52135398456045634</v>
      </c>
      <c r="D6" s="43" t="s">
        <v>496</v>
      </c>
      <c r="E6" s="43" t="s">
        <v>496</v>
      </c>
      <c r="F6" s="43"/>
      <c r="G6" s="43"/>
      <c r="H6" s="43"/>
      <c r="J6" s="52" t="s">
        <v>425</v>
      </c>
      <c r="K6" s="52" t="s">
        <v>698</v>
      </c>
      <c r="L6" s="53">
        <v>1.1027892814503715</v>
      </c>
      <c r="M6" s="53"/>
      <c r="N6" s="53"/>
      <c r="O6" s="53"/>
      <c r="P6" s="53"/>
      <c r="Q6" s="52"/>
      <c r="R6" s="63"/>
    </row>
    <row r="7" spans="1:18">
      <c r="A7" s="43" t="s">
        <v>426</v>
      </c>
      <c r="B7" s="43" t="s">
        <v>101</v>
      </c>
      <c r="C7" s="43">
        <v>0.54230559625598618</v>
      </c>
      <c r="D7" s="43" t="s">
        <v>496</v>
      </c>
      <c r="E7" s="43" t="s">
        <v>496</v>
      </c>
      <c r="F7" s="43"/>
      <c r="G7" s="43"/>
      <c r="H7" s="43"/>
      <c r="J7" s="52" t="s">
        <v>426</v>
      </c>
      <c r="K7" s="52" t="s">
        <v>698</v>
      </c>
      <c r="L7" s="53">
        <v>0.95807815656351736</v>
      </c>
      <c r="M7" s="53"/>
      <c r="N7" s="53"/>
      <c r="O7" s="53"/>
      <c r="P7" s="53"/>
      <c r="Q7" s="52"/>
      <c r="R7" s="63"/>
    </row>
    <row r="8" spans="1:18">
      <c r="A8" s="43" t="s">
        <v>424</v>
      </c>
      <c r="B8" s="43" t="s">
        <v>102</v>
      </c>
      <c r="C8" s="43">
        <v>1</v>
      </c>
      <c r="D8" s="43">
        <f>AVERAGE(C8:C10)</f>
        <v>0.75577859775774192</v>
      </c>
      <c r="E8" s="43">
        <f>STDEV(C8:C10)</f>
        <v>0.21471861339939896</v>
      </c>
      <c r="F8" s="43">
        <f>D8/D8</f>
        <v>1</v>
      </c>
      <c r="G8" s="43">
        <f>E8/D8</f>
        <v>0.28410253219187492</v>
      </c>
      <c r="H8" s="43"/>
      <c r="J8" s="52" t="s">
        <v>401</v>
      </c>
      <c r="K8" s="52" t="s">
        <v>698</v>
      </c>
      <c r="L8" s="53">
        <v>6.3099445072670474E-3</v>
      </c>
      <c r="M8" s="53">
        <f>AVERAGE(L8:L10)</f>
        <v>1.3064986017878749E-2</v>
      </c>
      <c r="N8" s="53">
        <f>STDEV(L8:L10)</f>
        <v>5.9554000708332009E-3</v>
      </c>
      <c r="O8" s="53">
        <f>M8/M5</f>
        <v>1.2805179854201319E-2</v>
      </c>
      <c r="P8" s="53">
        <f>N8/M5</f>
        <v>5.8369728759284272E-3</v>
      </c>
      <c r="Q8" s="52">
        <f>TTEST(L8:L10,L5:L7,1,2)</f>
        <v>9.9604823602956655E-6</v>
      </c>
      <c r="R8" s="63" t="s">
        <v>363</v>
      </c>
    </row>
    <row r="9" spans="1:18">
      <c r="A9" s="43" t="s">
        <v>425</v>
      </c>
      <c r="B9" s="43" t="s">
        <v>102</v>
      </c>
      <c r="C9" s="43">
        <v>0.59664070453027773</v>
      </c>
      <c r="D9" s="43" t="s">
        <v>496</v>
      </c>
      <c r="E9" s="43" t="s">
        <v>496</v>
      </c>
      <c r="F9" s="43"/>
      <c r="G9" s="43"/>
      <c r="H9" s="43"/>
      <c r="J9" s="52" t="s">
        <v>402</v>
      </c>
      <c r="K9" s="52" t="s">
        <v>698</v>
      </c>
      <c r="L9" s="53">
        <v>1.532722624967732E-2</v>
      </c>
      <c r="M9" s="53"/>
      <c r="N9" s="53"/>
      <c r="O9" s="53"/>
      <c r="P9" s="53"/>
      <c r="Q9" s="52"/>
      <c r="R9" s="63"/>
    </row>
    <row r="10" spans="1:18">
      <c r="A10" s="43" t="s">
        <v>426</v>
      </c>
      <c r="B10" s="43" t="s">
        <v>102</v>
      </c>
      <c r="C10" s="43">
        <v>0.67069508874294825</v>
      </c>
      <c r="D10" s="43" t="s">
        <v>496</v>
      </c>
      <c r="E10" s="43" t="s">
        <v>496</v>
      </c>
      <c r="F10" s="43"/>
      <c r="G10" s="43"/>
      <c r="H10" s="43"/>
      <c r="J10" s="52" t="s">
        <v>403</v>
      </c>
      <c r="K10" s="52" t="s">
        <v>698</v>
      </c>
      <c r="L10" s="53">
        <v>1.7557787296691885E-2</v>
      </c>
      <c r="M10" s="53"/>
      <c r="N10" s="53"/>
      <c r="O10" s="53"/>
      <c r="P10" s="53"/>
      <c r="Q10" s="54"/>
      <c r="R10" s="63"/>
    </row>
    <row r="11" spans="1:18">
      <c r="A11" s="43" t="s">
        <v>427</v>
      </c>
      <c r="B11" s="43" t="s">
        <v>102</v>
      </c>
      <c r="C11" s="43">
        <v>0.27256999073194094</v>
      </c>
      <c r="D11" s="43">
        <f>AVERAGE(C11:C13)</f>
        <v>0.24800259529349336</v>
      </c>
      <c r="E11" s="43">
        <f>STDEV(C11:C13)</f>
        <v>2.3416068908896887E-2</v>
      </c>
      <c r="F11" s="43">
        <f>D11/D8</f>
        <v>0.3281418606312379</v>
      </c>
      <c r="G11" s="43">
        <f>E11/D8</f>
        <v>3.0982709722619982E-2</v>
      </c>
      <c r="H11" s="43">
        <f>TTEST(C8:C10,C11:C13,1,2)</f>
        <v>7.5996721427737052E-3</v>
      </c>
      <c r="I11" t="s">
        <v>54</v>
      </c>
      <c r="J11" s="52" t="s">
        <v>430</v>
      </c>
      <c r="K11" s="52" t="s">
        <v>698</v>
      </c>
      <c r="L11" s="53">
        <v>3.5659343809010015E-2</v>
      </c>
      <c r="M11" s="53">
        <f>AVERAGE(L11:L13)</f>
        <v>4.5000237876122819E-2</v>
      </c>
      <c r="N11" s="53">
        <f>STDEV(L11:L13)</f>
        <v>1.0368868320265618E-2</v>
      </c>
      <c r="O11" s="53">
        <f>M11/M5</f>
        <v>4.4105377433779576E-2</v>
      </c>
      <c r="P11" s="53">
        <f>N11/M5</f>
        <v>1.0162676297076446E-2</v>
      </c>
      <c r="Q11" s="55">
        <f>TTEST(L11:L13,L5:L7,1,2)</f>
        <v>1.1613750009276499E-5</v>
      </c>
      <c r="R11" s="63" t="s">
        <v>540</v>
      </c>
    </row>
    <row r="12" spans="1:18">
      <c r="A12" s="43" t="s">
        <v>428</v>
      </c>
      <c r="B12" s="43" t="s">
        <v>102</v>
      </c>
      <c r="C12" s="43">
        <v>0.22593909214806521</v>
      </c>
      <c r="D12" s="43" t="s">
        <v>496</v>
      </c>
      <c r="E12" s="43" t="s">
        <v>496</v>
      </c>
      <c r="F12" s="43"/>
      <c r="G12" s="43"/>
      <c r="H12" s="43"/>
      <c r="J12" s="52" t="s">
        <v>431</v>
      </c>
      <c r="K12" s="52" t="s">
        <v>698</v>
      </c>
      <c r="L12" s="53">
        <v>4.318422179306175E-2</v>
      </c>
      <c r="M12" s="53"/>
      <c r="N12" s="53"/>
      <c r="O12" s="53"/>
      <c r="P12" s="53"/>
      <c r="Q12" s="54"/>
      <c r="R12" s="63"/>
    </row>
    <row r="13" spans="1:18">
      <c r="A13" s="43" t="s">
        <v>429</v>
      </c>
      <c r="B13" s="43" t="s">
        <v>102</v>
      </c>
      <c r="C13" s="43">
        <v>0.24549870300047399</v>
      </c>
      <c r="D13" s="43" t="s">
        <v>496</v>
      </c>
      <c r="E13" s="43" t="s">
        <v>496</v>
      </c>
      <c r="F13" s="43"/>
      <c r="G13" s="43"/>
      <c r="H13" s="43"/>
      <c r="J13" s="52" t="s">
        <v>432</v>
      </c>
      <c r="K13" s="52" t="s">
        <v>698</v>
      </c>
      <c r="L13" s="53">
        <v>5.6157148026296719E-2</v>
      </c>
      <c r="M13" s="53"/>
      <c r="N13" s="53"/>
      <c r="O13" s="53"/>
      <c r="P13" s="53"/>
      <c r="Q13" s="52"/>
      <c r="R13" s="63"/>
    </row>
    <row r="14" spans="1:18">
      <c r="A14" s="43" t="s">
        <v>430</v>
      </c>
      <c r="B14" s="43" t="s">
        <v>102</v>
      </c>
      <c r="C14" s="43">
        <v>0.13967306438614491</v>
      </c>
      <c r="D14" s="43">
        <f>AVERAGE(C14:C16)</f>
        <v>0.16438830570830176</v>
      </c>
      <c r="E14" s="43">
        <f>STDEV(C14:C16)</f>
        <v>2.3115985519994716E-2</v>
      </c>
      <c r="F14" s="43">
        <f>D14/D8</f>
        <v>0.21750854839765515</v>
      </c>
      <c r="G14" s="43">
        <f>E14/D8</f>
        <v>3.0585657742327785E-2</v>
      </c>
      <c r="H14" s="43">
        <f>TTEST(C8:C10,C14:C16,1,2)</f>
        <v>4.5082707853299512E-3</v>
      </c>
      <c r="I14" t="s">
        <v>54</v>
      </c>
      <c r="J14" s="52" t="s">
        <v>424</v>
      </c>
      <c r="K14" s="52" t="s">
        <v>560</v>
      </c>
      <c r="L14" s="53">
        <v>1</v>
      </c>
      <c r="M14" s="53">
        <f>AVERAGE(L14:L16)</f>
        <v>1.1248866840326091</v>
      </c>
      <c r="N14" s="53">
        <f>STDEV(L14:L16)</f>
        <v>0.11886998976462679</v>
      </c>
      <c r="O14" s="53">
        <f>M14/M14</f>
        <v>1</v>
      </c>
      <c r="P14" s="53">
        <f>N14/M14</f>
        <v>0.10567285705480081</v>
      </c>
      <c r="Q14" s="54"/>
      <c r="R14" s="63"/>
    </row>
    <row r="15" spans="1:18">
      <c r="A15" s="43" t="s">
        <v>431</v>
      </c>
      <c r="B15" s="43" t="s">
        <v>102</v>
      </c>
      <c r="C15" s="43">
        <v>0.16801572469065137</v>
      </c>
      <c r="D15" s="43" t="s">
        <v>496</v>
      </c>
      <c r="E15" s="43" t="s">
        <v>496</v>
      </c>
      <c r="F15" s="43"/>
      <c r="G15" s="43"/>
      <c r="H15" s="43"/>
      <c r="J15" s="52" t="s">
        <v>425</v>
      </c>
      <c r="K15" s="52" t="s">
        <v>560</v>
      </c>
      <c r="L15" s="53">
        <v>1.2366510315146066</v>
      </c>
      <c r="M15" s="53"/>
      <c r="N15" s="53"/>
      <c r="O15" s="53"/>
      <c r="P15" s="53"/>
      <c r="Q15" s="52"/>
      <c r="R15" s="63"/>
    </row>
    <row r="16" spans="1:18">
      <c r="A16" s="43" t="s">
        <v>432</v>
      </c>
      <c r="B16" s="43" t="s">
        <v>102</v>
      </c>
      <c r="C16" s="43">
        <v>0.18547612804810898</v>
      </c>
      <c r="D16" s="43" t="s">
        <v>496</v>
      </c>
      <c r="E16" s="43" t="s">
        <v>496</v>
      </c>
      <c r="F16" s="43"/>
      <c r="G16" s="43"/>
      <c r="H16" s="43"/>
      <c r="J16" s="52" t="s">
        <v>426</v>
      </c>
      <c r="K16" s="52" t="s">
        <v>560</v>
      </c>
      <c r="L16" s="53">
        <v>1.1380090205832207</v>
      </c>
      <c r="M16" s="53"/>
      <c r="N16" s="53"/>
      <c r="O16" s="53"/>
      <c r="P16" s="53"/>
      <c r="Q16" s="52"/>
      <c r="R16" s="63"/>
    </row>
    <row r="17" spans="1:18">
      <c r="A17" s="43" t="s">
        <v>427</v>
      </c>
      <c r="B17" s="43" t="s">
        <v>101</v>
      </c>
      <c r="C17" s="43">
        <v>0.11265410353740339</v>
      </c>
      <c r="D17" s="43">
        <f>AVERAGE(C17:C19)</f>
        <v>9.0951113032781986E-2</v>
      </c>
      <c r="E17" s="43">
        <f>STDEV(C17:C19)</f>
        <v>1.9225464666556748E-2</v>
      </c>
      <c r="F17" s="43">
        <f>D17/D5</f>
        <v>0.13221819220319148</v>
      </c>
      <c r="G17" s="43">
        <f>E17/D5</f>
        <v>2.7948598952959008E-2</v>
      </c>
      <c r="H17" s="43">
        <f>TTEST(C5:C7,C17:C19,1,2)</f>
        <v>9.4487002252515752E-3</v>
      </c>
      <c r="I17" t="s">
        <v>54</v>
      </c>
      <c r="J17" s="52" t="s">
        <v>401</v>
      </c>
      <c r="K17" s="52" t="s">
        <v>560</v>
      </c>
      <c r="L17" s="53">
        <v>2.7588620542211513E-2</v>
      </c>
      <c r="M17" s="53">
        <f>AVERAGE(L17:L19)</f>
        <v>3.3319993613013014E-2</v>
      </c>
      <c r="N17" s="53">
        <f>STDEV(L17:L19)</f>
        <v>2.7339085486188141E-2</v>
      </c>
      <c r="O17" s="53">
        <f>M17/M14</f>
        <v>2.9620755660084878E-2</v>
      </c>
      <c r="P17" s="53">
        <f>N17/M14</f>
        <v>2.430385733448296E-2</v>
      </c>
      <c r="Q17" s="52">
        <f>TTEST(L17:L19,L14:L16,1,2)</f>
        <v>5.0557113559161116E-5</v>
      </c>
      <c r="R17" s="63" t="s">
        <v>540</v>
      </c>
    </row>
    <row r="18" spans="1:18">
      <c r="A18" s="43" t="s">
        <v>428</v>
      </c>
      <c r="B18" s="43" t="s">
        <v>101</v>
      </c>
      <c r="C18" s="43">
        <v>8.4143581678957052E-2</v>
      </c>
      <c r="D18" s="43" t="s">
        <v>496</v>
      </c>
      <c r="E18" s="43" t="s">
        <v>496</v>
      </c>
      <c r="F18" s="43"/>
      <c r="G18" s="43"/>
      <c r="H18" s="43"/>
      <c r="J18" s="52" t="s">
        <v>402</v>
      </c>
      <c r="K18" s="52" t="s">
        <v>560</v>
      </c>
      <c r="L18" s="53">
        <v>9.3009425215822214E-3</v>
      </c>
      <c r="M18" s="53"/>
      <c r="N18" s="53"/>
      <c r="O18" s="53"/>
      <c r="P18" s="53"/>
      <c r="Q18" s="52"/>
      <c r="R18" s="63"/>
    </row>
    <row r="19" spans="1:18">
      <c r="A19" s="43" t="s">
        <v>429</v>
      </c>
      <c r="B19" s="43" t="s">
        <v>101</v>
      </c>
      <c r="C19" s="43">
        <v>7.6055653881985513E-2</v>
      </c>
      <c r="D19" s="43" t="s">
        <v>496</v>
      </c>
      <c r="E19" s="43" t="s">
        <v>496</v>
      </c>
      <c r="F19" s="43"/>
      <c r="G19" s="43"/>
      <c r="H19" s="43"/>
      <c r="J19" s="52" t="s">
        <v>403</v>
      </c>
      <c r="K19" s="52" t="s">
        <v>560</v>
      </c>
      <c r="L19" s="53">
        <v>6.3070417775245302E-2</v>
      </c>
      <c r="M19" s="53"/>
      <c r="N19" s="53"/>
      <c r="O19" s="53"/>
      <c r="P19" s="53"/>
      <c r="Q19" s="54"/>
      <c r="R19" s="63"/>
    </row>
    <row r="20" spans="1:18">
      <c r="A20" s="43" t="s">
        <v>424</v>
      </c>
      <c r="B20" s="43" t="s">
        <v>352</v>
      </c>
      <c r="C20" s="43">
        <v>1</v>
      </c>
      <c r="D20" s="43">
        <f>AVERAGE(C20:C22)</f>
        <v>0.81509430401973415</v>
      </c>
      <c r="E20" s="43">
        <f>STDEV(C20:C22)</f>
        <v>0.1625741226037179</v>
      </c>
      <c r="F20" s="43">
        <f>D20/D20</f>
        <v>1</v>
      </c>
      <c r="G20" s="43">
        <f>E20/D20</f>
        <v>0.19945437209162711</v>
      </c>
      <c r="H20" s="43"/>
      <c r="J20" s="52" t="s">
        <v>430</v>
      </c>
      <c r="K20" s="52" t="s">
        <v>560</v>
      </c>
      <c r="L20" s="53">
        <v>0.13084107755638391</v>
      </c>
      <c r="M20" s="53">
        <f>AVERAGE(L20:L22)</f>
        <v>0.13228421704956625</v>
      </c>
      <c r="N20" s="53">
        <f>STDEV(L20:L22)</f>
        <v>4.2680956471467585E-3</v>
      </c>
      <c r="O20" s="53">
        <f>M20/M14</f>
        <v>0.11759781578651125</v>
      </c>
      <c r="P20" s="53">
        <f>N20/M14</f>
        <v>3.7942449739435547E-3</v>
      </c>
      <c r="Q20" s="55">
        <f>TTEST(L20:L22,L14:L16,1,2)</f>
        <v>6.6596608355676325E-5</v>
      </c>
      <c r="R20" s="63" t="s">
        <v>375</v>
      </c>
    </row>
    <row r="21" spans="1:18">
      <c r="A21" s="43" t="s">
        <v>425</v>
      </c>
      <c r="B21" s="43" t="s">
        <v>352</v>
      </c>
      <c r="C21" s="43">
        <v>0.69457442847218365</v>
      </c>
      <c r="D21" s="43" t="s">
        <v>496</v>
      </c>
      <c r="E21" s="43" t="s">
        <v>496</v>
      </c>
      <c r="F21" s="43"/>
      <c r="G21" s="43"/>
      <c r="H21" s="43"/>
      <c r="J21" s="52" t="s">
        <v>431</v>
      </c>
      <c r="K21" s="52" t="s">
        <v>560</v>
      </c>
      <c r="L21" s="53">
        <v>0.13708679791542749</v>
      </c>
      <c r="M21" s="53"/>
      <c r="N21" s="53"/>
      <c r="O21" s="53"/>
      <c r="P21" s="53"/>
      <c r="Q21" s="54"/>
      <c r="R21" s="63"/>
    </row>
    <row r="22" spans="1:18">
      <c r="A22" s="43" t="s">
        <v>426</v>
      </c>
      <c r="B22" s="43" t="s">
        <v>352</v>
      </c>
      <c r="C22" s="43">
        <v>0.75070848358701892</v>
      </c>
      <c r="D22" s="43" t="s">
        <v>496</v>
      </c>
      <c r="E22" s="43" t="s">
        <v>496</v>
      </c>
      <c r="F22" s="43"/>
      <c r="G22" s="43"/>
      <c r="H22" s="43"/>
      <c r="J22" s="52" t="s">
        <v>432</v>
      </c>
      <c r="K22" s="52" t="s">
        <v>560</v>
      </c>
      <c r="L22" s="53">
        <v>0.12892477567688729</v>
      </c>
      <c r="M22" s="53"/>
      <c r="N22" s="53"/>
      <c r="O22" s="53"/>
      <c r="P22" s="53"/>
      <c r="Q22" s="52"/>
      <c r="R22" s="63"/>
    </row>
    <row r="23" spans="1:18">
      <c r="A23" s="43" t="s">
        <v>427</v>
      </c>
      <c r="B23" s="43" t="s">
        <v>352</v>
      </c>
      <c r="C23" s="43">
        <v>0.49218806186587577</v>
      </c>
      <c r="D23" s="43">
        <f>AVERAGE(C23:C25)</f>
        <v>0.54141064970672625</v>
      </c>
      <c r="E23" s="43">
        <f>STDEV(C23:C25)</f>
        <v>5.3512507755026202E-2</v>
      </c>
      <c r="F23" s="43">
        <f>D23/D20</f>
        <v>0.66423068721827094</v>
      </c>
      <c r="G23" s="43">
        <f>E23/D20</f>
        <v>6.5651922104133134E-2</v>
      </c>
      <c r="H23" s="43">
        <f>TTEST(C20:C22,C23:C25,1,2)</f>
        <v>2.5175225829597886E-2</v>
      </c>
      <c r="I23" t="s">
        <v>147</v>
      </c>
    </row>
    <row r="24" spans="1:18">
      <c r="A24" s="43" t="s">
        <v>428</v>
      </c>
      <c r="B24" s="43" t="s">
        <v>352</v>
      </c>
      <c r="C24" s="43">
        <v>0.53367320144265451</v>
      </c>
      <c r="D24" s="43" t="s">
        <v>496</v>
      </c>
      <c r="E24" s="43" t="s">
        <v>496</v>
      </c>
      <c r="F24" s="43"/>
      <c r="G24" s="43"/>
      <c r="H24" s="43"/>
    </row>
    <row r="25" spans="1:18">
      <c r="A25" s="43" t="s">
        <v>429</v>
      </c>
      <c r="B25" s="43" t="s">
        <v>352</v>
      </c>
      <c r="C25" s="43">
        <v>0.59837068581164854</v>
      </c>
      <c r="D25" s="43" t="s">
        <v>496</v>
      </c>
      <c r="E25" s="43" t="s">
        <v>496</v>
      </c>
      <c r="F25" s="43"/>
      <c r="G25" s="43"/>
      <c r="H25" s="43"/>
    </row>
    <row r="26" spans="1:18" ht="20">
      <c r="A26" s="43" t="s">
        <v>430</v>
      </c>
      <c r="B26" s="43" t="s">
        <v>352</v>
      </c>
      <c r="C26" s="43">
        <v>0.35539608519962701</v>
      </c>
      <c r="D26" s="43">
        <f>AVERAGE(C26:C28)</f>
        <v>0.37193644585658242</v>
      </c>
      <c r="E26" s="43">
        <f>STDEV(C26:C28)</f>
        <v>1.9266028925178424E-2</v>
      </c>
      <c r="F26" s="43">
        <f>D26/D20</f>
        <v>0.45631093730177447</v>
      </c>
      <c r="G26" s="43">
        <f>E26/D20</f>
        <v>2.3636564297119633E-2</v>
      </c>
      <c r="H26" s="43">
        <f>TTEST(C20:C22,C26:C28,1,2)</f>
        <v>4.6938964792626004E-3</v>
      </c>
      <c r="I26" t="s">
        <v>219</v>
      </c>
      <c r="J26" s="164" t="s">
        <v>288</v>
      </c>
      <c r="K26" s="144"/>
      <c r="L26" s="144"/>
      <c r="M26" s="144"/>
      <c r="N26" s="144"/>
      <c r="O26" s="144"/>
      <c r="P26" s="144"/>
      <c r="Q26" s="144"/>
    </row>
    <row r="27" spans="1:18">
      <c r="A27" s="43" t="s">
        <v>431</v>
      </c>
      <c r="B27" s="43" t="s">
        <v>352</v>
      </c>
      <c r="C27" s="43">
        <v>0.39309042308462327</v>
      </c>
      <c r="D27" s="43" t="s">
        <v>496</v>
      </c>
      <c r="E27" s="43" t="s">
        <v>496</v>
      </c>
      <c r="F27" s="43"/>
      <c r="G27" s="43"/>
      <c r="H27" s="43"/>
      <c r="J27" s="96" t="s">
        <v>622</v>
      </c>
      <c r="K27" s="96" t="s">
        <v>623</v>
      </c>
      <c r="L27" s="96" t="s">
        <v>64</v>
      </c>
      <c r="M27" s="96" t="s">
        <v>65</v>
      </c>
      <c r="N27" s="96" t="s">
        <v>66</v>
      </c>
      <c r="O27" s="96" t="s">
        <v>67</v>
      </c>
      <c r="P27" s="96"/>
      <c r="Q27" s="96"/>
    </row>
    <row r="28" spans="1:18">
      <c r="A28" s="43" t="s">
        <v>432</v>
      </c>
      <c r="B28" s="43" t="s">
        <v>352</v>
      </c>
      <c r="C28" s="43">
        <v>0.36732282928549698</v>
      </c>
      <c r="D28" s="43" t="s">
        <v>496</v>
      </c>
      <c r="E28" s="43" t="s">
        <v>496</v>
      </c>
      <c r="F28" s="43"/>
      <c r="G28" s="43"/>
      <c r="H28" s="43"/>
      <c r="J28" s="96" t="s">
        <v>424</v>
      </c>
      <c r="K28" s="96" t="s">
        <v>281</v>
      </c>
      <c r="L28" s="96">
        <v>1</v>
      </c>
      <c r="M28" s="96">
        <v>0.7460646537493596</v>
      </c>
      <c r="N28" s="96">
        <v>0.23278035670051375</v>
      </c>
      <c r="O28" s="96">
        <v>1</v>
      </c>
      <c r="P28" s="96">
        <v>0.31201097053810606</v>
      </c>
      <c r="Q28" s="96"/>
    </row>
    <row r="29" spans="1:18">
      <c r="A29" s="43" t="s">
        <v>430</v>
      </c>
      <c r="B29" s="43" t="s">
        <v>101</v>
      </c>
      <c r="C29" s="43">
        <v>6.3027656430901954E-2</v>
      </c>
      <c r="D29" s="43">
        <f>AVERAGE(C29:C31)</f>
        <v>6.4786628053052908E-2</v>
      </c>
      <c r="E29" s="43">
        <f>STDEV(C29:C31)</f>
        <v>1.0686128825006299E-2</v>
      </c>
      <c r="F29" s="43">
        <f>D29/D5</f>
        <v>9.4182144170437465E-2</v>
      </c>
      <c r="G29" s="43">
        <f>E29/D5</f>
        <v>1.5534726159794092E-2</v>
      </c>
      <c r="H29" s="43">
        <f>TTEST(C5:C7,C17:C19,1,2)</f>
        <v>9.4487002252515752E-3</v>
      </c>
      <c r="I29" t="s">
        <v>54</v>
      </c>
      <c r="J29" s="96" t="s">
        <v>425</v>
      </c>
      <c r="K29" s="96" t="s">
        <v>281</v>
      </c>
      <c r="L29" s="96">
        <v>0.69541424216455849</v>
      </c>
      <c r="M29" s="96" t="s">
        <v>496</v>
      </c>
      <c r="N29" s="96" t="s">
        <v>496</v>
      </c>
      <c r="O29" s="96"/>
      <c r="P29" s="96"/>
      <c r="Q29" s="96"/>
    </row>
    <row r="30" spans="1:18">
      <c r="A30" s="43" t="s">
        <v>431</v>
      </c>
      <c r="B30" s="43" t="s">
        <v>101</v>
      </c>
      <c r="C30" s="43">
        <v>7.6243110762538674E-2</v>
      </c>
      <c r="D30" s="43" t="s">
        <v>496</v>
      </c>
      <c r="E30" s="43" t="s">
        <v>496</v>
      </c>
      <c r="F30" s="43"/>
      <c r="G30" s="43"/>
      <c r="H30" s="43"/>
      <c r="J30" s="96" t="s">
        <v>426</v>
      </c>
      <c r="K30" s="96" t="s">
        <v>281</v>
      </c>
      <c r="L30" s="96">
        <v>0.54277971908352018</v>
      </c>
      <c r="M30" s="96" t="s">
        <v>496</v>
      </c>
      <c r="N30" s="96" t="s">
        <v>496</v>
      </c>
      <c r="O30" s="96"/>
      <c r="P30" s="96"/>
      <c r="Q30" s="96"/>
    </row>
    <row r="31" spans="1:18">
      <c r="A31" s="43" t="s">
        <v>432</v>
      </c>
      <c r="B31" s="43" t="s">
        <v>101</v>
      </c>
      <c r="C31" s="43">
        <v>5.508911696571811E-2</v>
      </c>
      <c r="D31" s="43" t="s">
        <v>496</v>
      </c>
      <c r="E31" s="43" t="s">
        <v>496</v>
      </c>
      <c r="F31" s="43"/>
      <c r="G31" s="43"/>
      <c r="H31" s="43"/>
      <c r="J31" s="96" t="s">
        <v>401</v>
      </c>
      <c r="K31" s="96" t="s">
        <v>281</v>
      </c>
      <c r="L31" s="96">
        <v>2.1018935493870301</v>
      </c>
      <c r="M31" s="96">
        <v>2.5166395059080173</v>
      </c>
      <c r="N31" s="96">
        <v>0.53608733378726547</v>
      </c>
      <c r="O31" s="96">
        <v>3.3732190544889189</v>
      </c>
      <c r="P31" s="96">
        <v>0.71855345390396153</v>
      </c>
      <c r="Q31" s="96">
        <f>TTEST(L28:L30,L31:L33,1,2)</f>
        <v>3.1545220973745211E-3</v>
      </c>
      <c r="R31" t="s">
        <v>54</v>
      </c>
    </row>
    <row r="32" spans="1:18">
      <c r="A32" s="43" t="s">
        <v>424</v>
      </c>
      <c r="B32" s="43" t="s">
        <v>194</v>
      </c>
      <c r="C32" s="43">
        <v>1</v>
      </c>
      <c r="D32" s="43">
        <f>AVERAGE(C32:C34)</f>
        <v>0.79026783203414686</v>
      </c>
      <c r="E32" s="43">
        <f>STDEV(C32:C34)</f>
        <v>0.2153525090990436</v>
      </c>
      <c r="F32" s="43">
        <f>D32/D32</f>
        <v>1</v>
      </c>
      <c r="G32" s="43">
        <f>E32/D32</f>
        <v>0.27250572574202714</v>
      </c>
      <c r="H32" s="43"/>
      <c r="J32" s="96" t="s">
        <v>402</v>
      </c>
      <c r="K32" s="96" t="s">
        <v>281</v>
      </c>
      <c r="L32" s="96">
        <v>3.1219810421090326</v>
      </c>
      <c r="M32" s="96" t="s">
        <v>496</v>
      </c>
      <c r="N32" s="96" t="s">
        <v>496</v>
      </c>
      <c r="O32" s="96"/>
      <c r="P32" s="96"/>
      <c r="Q32" s="96"/>
    </row>
    <row r="33" spans="1:18">
      <c r="A33" s="43" t="s">
        <v>425</v>
      </c>
      <c r="B33" s="43" t="s">
        <v>194</v>
      </c>
      <c r="C33" s="43">
        <v>0.56970379445864006</v>
      </c>
      <c r="D33" s="43" t="s">
        <v>496</v>
      </c>
      <c r="E33" s="43" t="s">
        <v>496</v>
      </c>
      <c r="F33" s="43"/>
      <c r="G33" s="43"/>
      <c r="H33" s="43"/>
      <c r="J33" s="96" t="s">
        <v>403</v>
      </c>
      <c r="K33" s="96" t="s">
        <v>281</v>
      </c>
      <c r="L33" s="96">
        <v>2.3260439262279888</v>
      </c>
      <c r="M33" s="96" t="s">
        <v>496</v>
      </c>
      <c r="N33" s="96" t="s">
        <v>496</v>
      </c>
      <c r="O33" s="96"/>
      <c r="P33" s="96"/>
      <c r="Q33" s="96"/>
    </row>
    <row r="34" spans="1:18">
      <c r="A34" s="43" t="s">
        <v>426</v>
      </c>
      <c r="B34" s="43" t="s">
        <v>194</v>
      </c>
      <c r="C34" s="43">
        <v>0.80109970164380051</v>
      </c>
      <c r="D34" s="43" t="s">
        <v>496</v>
      </c>
      <c r="E34" s="43" t="s">
        <v>496</v>
      </c>
      <c r="F34" s="43"/>
      <c r="G34" s="43"/>
      <c r="H34" s="43"/>
      <c r="J34" s="96" t="s">
        <v>430</v>
      </c>
      <c r="K34" s="96" t="s">
        <v>281</v>
      </c>
      <c r="L34" s="96">
        <v>1.8639745820065377</v>
      </c>
      <c r="M34" s="96">
        <v>1.8519644790420742</v>
      </c>
      <c r="N34" s="96">
        <v>0.44100042726988498</v>
      </c>
      <c r="O34" s="96">
        <v>2.4823109763141811</v>
      </c>
      <c r="P34" s="96">
        <v>0.59110215857785309</v>
      </c>
      <c r="Q34" s="96">
        <f>TTEST(L28:L30,L34:L36,1,2)</f>
        <v>9.2203475327079804E-3</v>
      </c>
      <c r="R34" t="s">
        <v>289</v>
      </c>
    </row>
    <row r="35" spans="1:18">
      <c r="A35" s="43" t="s">
        <v>427</v>
      </c>
      <c r="B35" s="43" t="s">
        <v>194</v>
      </c>
      <c r="C35" s="43">
        <v>0.4449198453020935</v>
      </c>
      <c r="D35" s="43">
        <f>AVERAGE(C35:C37)</f>
        <v>0.49576884532461524</v>
      </c>
      <c r="E35" s="43">
        <f>STDEV(C35:C37)</f>
        <v>4.4043917443918189E-2</v>
      </c>
      <c r="F35" s="43">
        <f>D35/D32</f>
        <v>0.62734281369963885</v>
      </c>
      <c r="G35" s="43">
        <f>E35/D32</f>
        <v>5.5732899225505977E-2</v>
      </c>
      <c r="H35" s="43">
        <f>TTEST(C32:C34,C35:C37,1,2)</f>
        <v>4.0542578677612504E-2</v>
      </c>
      <c r="I35" t="s">
        <v>147</v>
      </c>
      <c r="J35" s="96" t="s">
        <v>431</v>
      </c>
      <c r="K35" s="96" t="s">
        <v>281</v>
      </c>
      <c r="L35" s="96">
        <v>2.2868371826374929</v>
      </c>
      <c r="M35" s="96" t="s">
        <v>496</v>
      </c>
      <c r="N35" s="96" t="s">
        <v>496</v>
      </c>
      <c r="O35" s="96"/>
      <c r="P35" s="96"/>
      <c r="Q35" s="96"/>
    </row>
    <row r="36" spans="1:18">
      <c r="A36" s="43" t="s">
        <v>428</v>
      </c>
      <c r="B36" s="43" t="s">
        <v>194</v>
      </c>
      <c r="C36" s="43">
        <v>0.52038646161509106</v>
      </c>
      <c r="D36" s="43" t="s">
        <v>496</v>
      </c>
      <c r="E36" s="43" t="s">
        <v>496</v>
      </c>
      <c r="F36" s="43"/>
      <c r="G36" s="43"/>
      <c r="H36" s="43"/>
      <c r="J36" s="96" t="s">
        <v>432</v>
      </c>
      <c r="K36" s="96" t="s">
        <v>281</v>
      </c>
      <c r="L36" s="96">
        <v>1.4050816724821913</v>
      </c>
      <c r="M36" s="96" t="s">
        <v>496</v>
      </c>
      <c r="N36" s="96" t="s">
        <v>496</v>
      </c>
      <c r="O36" s="96"/>
      <c r="P36" s="96"/>
      <c r="Q36" s="96"/>
    </row>
    <row r="37" spans="1:18">
      <c r="A37" s="43" t="s">
        <v>429</v>
      </c>
      <c r="B37" s="43" t="s">
        <v>194</v>
      </c>
      <c r="C37" s="43">
        <v>0.52200022905666121</v>
      </c>
      <c r="D37" s="43" t="s">
        <v>496</v>
      </c>
      <c r="E37" s="43" t="s">
        <v>496</v>
      </c>
      <c r="F37" s="43"/>
      <c r="G37" s="43"/>
      <c r="H37" s="43"/>
      <c r="J37" s="96" t="s">
        <v>424</v>
      </c>
      <c r="K37" s="96" t="s">
        <v>286</v>
      </c>
      <c r="L37" s="96">
        <v>1</v>
      </c>
      <c r="M37" s="96">
        <v>0.59704307619746178</v>
      </c>
      <c r="N37" s="96">
        <v>0.34937990046831252</v>
      </c>
      <c r="O37" s="96">
        <v>1</v>
      </c>
      <c r="P37" s="96">
        <v>0.58518374033159559</v>
      </c>
      <c r="Q37" s="96"/>
    </row>
    <row r="38" spans="1:18">
      <c r="A38" s="43" t="s">
        <v>430</v>
      </c>
      <c r="B38" s="43" t="s">
        <v>194</v>
      </c>
      <c r="C38" s="43">
        <v>0.38371544712450301</v>
      </c>
      <c r="D38" s="43">
        <f>AVERAGE(C38:C40)</f>
        <v>0.380627588437634</v>
      </c>
      <c r="E38" s="43">
        <f>STDEV(C38:C40)</f>
        <v>3.7172714228582343E-2</v>
      </c>
      <c r="F38" s="43">
        <f>D38/D32</f>
        <v>0.48164378329546809</v>
      </c>
      <c r="G38" s="43">
        <f>E38/D32</f>
        <v>4.7038121408662044E-2</v>
      </c>
      <c r="H38" s="43">
        <f>TTEST(C32:C34,C38:C40,1,2)</f>
        <v>1.5737371378558872E-2</v>
      </c>
      <c r="I38" t="s">
        <v>278</v>
      </c>
      <c r="J38" s="96" t="s">
        <v>425</v>
      </c>
      <c r="K38" s="96" t="s">
        <v>286</v>
      </c>
      <c r="L38" s="96">
        <v>0.37866482077838204</v>
      </c>
      <c r="M38" s="96" t="s">
        <v>496</v>
      </c>
      <c r="N38" s="96" t="s">
        <v>496</v>
      </c>
      <c r="O38" s="96"/>
      <c r="P38" s="96"/>
      <c r="Q38" s="96"/>
    </row>
    <row r="39" spans="1:18">
      <c r="A39" s="43" t="s">
        <v>431</v>
      </c>
      <c r="B39" s="43" t="s">
        <v>194</v>
      </c>
      <c r="C39" s="43">
        <v>0.41616006034441921</v>
      </c>
      <c r="D39" s="43" t="s">
        <v>496</v>
      </c>
      <c r="E39" s="43" t="s">
        <v>496</v>
      </c>
      <c r="F39" s="43"/>
      <c r="G39" s="43"/>
      <c r="H39" s="43"/>
      <c r="J39" s="96" t="s">
        <v>426</v>
      </c>
      <c r="K39" s="96" t="s">
        <v>286</v>
      </c>
      <c r="L39" s="96">
        <v>0.41246440781400334</v>
      </c>
      <c r="M39" s="96" t="s">
        <v>496</v>
      </c>
      <c r="N39" s="96" t="s">
        <v>496</v>
      </c>
      <c r="O39" s="96"/>
      <c r="P39" s="96"/>
      <c r="Q39" s="96"/>
    </row>
    <row r="40" spans="1:18">
      <c r="A40" s="43" t="s">
        <v>432</v>
      </c>
      <c r="B40" s="43" t="s">
        <v>194</v>
      </c>
      <c r="C40" s="43">
        <v>0.34200725784397978</v>
      </c>
      <c r="D40" s="43" t="s">
        <v>496</v>
      </c>
      <c r="E40" s="43" t="s">
        <v>496</v>
      </c>
      <c r="F40" s="43"/>
      <c r="G40" s="43"/>
      <c r="H40" s="43"/>
      <c r="J40" s="96" t="s">
        <v>401</v>
      </c>
      <c r="K40" s="96" t="s">
        <v>286</v>
      </c>
      <c r="L40" s="96">
        <v>5.3529776642166807E-2</v>
      </c>
      <c r="M40" s="96">
        <v>5.9125682432722065E-2</v>
      </c>
      <c r="N40" s="96">
        <v>7.9045673801310268E-3</v>
      </c>
      <c r="O40" s="96">
        <v>9.9030848509776975E-2</v>
      </c>
      <c r="P40" s="96">
        <v>1.3239526083234782E-2</v>
      </c>
      <c r="Q40" s="96">
        <f>TTEST(L37:L39,L40:L42,1,2)</f>
        <v>2.8018188357807079E-2</v>
      </c>
      <c r="R40" t="s">
        <v>290</v>
      </c>
    </row>
    <row r="41" spans="1:18">
      <c r="A41" s="43" t="s">
        <v>424</v>
      </c>
      <c r="B41" s="43" t="s">
        <v>195</v>
      </c>
      <c r="C41" s="43">
        <v>1</v>
      </c>
      <c r="D41" s="43">
        <f>AVERAGE(C41:C43)</f>
        <v>0.57653047396849644</v>
      </c>
      <c r="E41" s="43">
        <f>STDEV(C41:C43)</f>
        <v>0.4107884477952069</v>
      </c>
      <c r="F41" s="43">
        <f>D41/D41</f>
        <v>1</v>
      </c>
      <c r="G41" s="43">
        <f>E41/D41</f>
        <v>0.71251818653675147</v>
      </c>
      <c r="H41" s="43"/>
      <c r="J41" s="96" t="s">
        <v>402</v>
      </c>
      <c r="K41" s="96" t="s">
        <v>286</v>
      </c>
      <c r="L41" s="96">
        <v>5.5678912415455549E-2</v>
      </c>
      <c r="M41" s="96" t="s">
        <v>496</v>
      </c>
      <c r="N41" s="96" t="s">
        <v>496</v>
      </c>
      <c r="O41" s="96"/>
      <c r="P41" s="96"/>
      <c r="Q41" s="96"/>
    </row>
    <row r="42" spans="1:18">
      <c r="A42" s="43" t="s">
        <v>425</v>
      </c>
      <c r="B42" s="43" t="s">
        <v>195</v>
      </c>
      <c r="C42" s="43">
        <v>0.17972188991371771</v>
      </c>
      <c r="D42" s="43" t="s">
        <v>496</v>
      </c>
      <c r="E42" s="43" t="s">
        <v>496</v>
      </c>
      <c r="F42" s="43"/>
      <c r="G42" s="43"/>
      <c r="H42" s="43"/>
      <c r="J42" s="96" t="s">
        <v>403</v>
      </c>
      <c r="K42" s="96" t="s">
        <v>286</v>
      </c>
      <c r="L42" s="96">
        <v>6.8168358240543847E-2</v>
      </c>
      <c r="M42" s="96" t="s">
        <v>496</v>
      </c>
      <c r="N42" s="96" t="s">
        <v>496</v>
      </c>
      <c r="O42" s="96"/>
      <c r="P42" s="96"/>
      <c r="Q42" s="96"/>
    </row>
    <row r="43" spans="1:18">
      <c r="A43" s="43" t="s">
        <v>426</v>
      </c>
      <c r="B43" s="43" t="s">
        <v>195</v>
      </c>
      <c r="C43" s="43">
        <v>0.54986953199177158</v>
      </c>
      <c r="D43" s="43" t="s">
        <v>496</v>
      </c>
      <c r="E43" s="43" t="s">
        <v>496</v>
      </c>
      <c r="F43" s="43"/>
      <c r="G43" s="43"/>
      <c r="H43" s="43"/>
      <c r="J43" s="96" t="s">
        <v>430</v>
      </c>
      <c r="K43" s="96" t="s">
        <v>286</v>
      </c>
      <c r="L43" s="96">
        <v>4.0006350370645753E-2</v>
      </c>
      <c r="M43" s="96">
        <v>3.9855370504970733E-2</v>
      </c>
      <c r="N43" s="96">
        <v>9.6260751095002747E-3</v>
      </c>
      <c r="O43" s="96">
        <v>6.6754597940918509E-2</v>
      </c>
      <c r="P43" s="96">
        <v>1.6122915570528473E-2</v>
      </c>
      <c r="Q43" s="96">
        <f>TTEST(L37:L39,L43:L45,1,2)</f>
        <v>2.5393265892509096E-2</v>
      </c>
      <c r="R43" t="s">
        <v>147</v>
      </c>
    </row>
    <row r="44" spans="1:18">
      <c r="A44" s="43" t="s">
        <v>427</v>
      </c>
      <c r="B44" s="43" t="s">
        <v>195</v>
      </c>
      <c r="C44" s="43">
        <v>5.3930056393179354E-2</v>
      </c>
      <c r="D44" s="43">
        <f>AVERAGE(C44:C46)</f>
        <v>3.2931470148815298E-2</v>
      </c>
      <c r="E44" s="43">
        <f>STDEV(C44:C46)</f>
        <v>1.8836703109234545E-2</v>
      </c>
      <c r="F44" s="43">
        <f>D44/D41</f>
        <v>5.7120085816339317E-2</v>
      </c>
      <c r="G44" s="43">
        <f>E44/D41</f>
        <v>3.267251942394956E-2</v>
      </c>
      <c r="H44" s="43">
        <f>TTEST(C41:C43,C44:C46,1,2)</f>
        <v>4.1945721431767453E-2</v>
      </c>
      <c r="I44" t="s">
        <v>147</v>
      </c>
      <c r="J44" s="96" t="s">
        <v>431</v>
      </c>
      <c r="K44" s="96" t="s">
        <v>286</v>
      </c>
      <c r="L44" s="96">
        <v>3.015469351816585E-2</v>
      </c>
      <c r="M44" s="96" t="s">
        <v>496</v>
      </c>
      <c r="N44" s="96" t="s">
        <v>496</v>
      </c>
      <c r="O44" s="96"/>
      <c r="P44" s="96"/>
      <c r="Q44" s="96"/>
    </row>
    <row r="45" spans="1:18">
      <c r="A45" s="43" t="s">
        <v>428</v>
      </c>
      <c r="B45" s="43" t="s">
        <v>195</v>
      </c>
      <c r="C45" s="43">
        <v>1.7521381181869394E-2</v>
      </c>
      <c r="D45" s="43" t="s">
        <v>496</v>
      </c>
      <c r="E45" s="43" t="s">
        <v>496</v>
      </c>
      <c r="F45" s="43"/>
      <c r="G45" s="43"/>
      <c r="H45" s="43"/>
      <c r="J45" s="96" t="s">
        <v>432</v>
      </c>
      <c r="K45" s="96" t="s">
        <v>286</v>
      </c>
      <c r="L45" s="96">
        <v>4.9405067626100606E-2</v>
      </c>
      <c r="M45" s="96" t="s">
        <v>496</v>
      </c>
      <c r="N45" s="96" t="s">
        <v>496</v>
      </c>
      <c r="O45" s="96"/>
      <c r="P45" s="96"/>
      <c r="Q45" s="96"/>
    </row>
    <row r="46" spans="1:18">
      <c r="A46" s="43" t="s">
        <v>429</v>
      </c>
      <c r="B46" s="43" t="s">
        <v>195</v>
      </c>
      <c r="C46" s="43">
        <v>2.7342972871397142E-2</v>
      </c>
      <c r="D46" s="43" t="s">
        <v>496</v>
      </c>
      <c r="E46" s="43" t="s">
        <v>496</v>
      </c>
      <c r="F46" s="43"/>
      <c r="G46" s="43"/>
      <c r="H46" s="43"/>
    </row>
    <row r="47" spans="1:18">
      <c r="A47" s="43" t="s">
        <v>430</v>
      </c>
      <c r="B47" s="43" t="s">
        <v>195</v>
      </c>
      <c r="C47" s="43">
        <v>1.8273355544225333E-2</v>
      </c>
      <c r="D47" s="43">
        <f>AVERAGE(C47:C49)</f>
        <v>1.9247172736222926E-2</v>
      </c>
      <c r="E47" s="43">
        <f>STDEV(C47:C49)</f>
        <v>1.5150627074467329E-3</v>
      </c>
      <c r="F47" s="43">
        <f>D47/D41</f>
        <v>3.3384484611432105E-2</v>
      </c>
      <c r="G47" s="43">
        <f>E47/D41</f>
        <v>2.6278970077989686E-3</v>
      </c>
      <c r="H47" s="43">
        <f>TTEST(C41:C43,C47:C49,1,2)</f>
        <v>3.9269829501804632E-2</v>
      </c>
      <c r="I47" t="s">
        <v>279</v>
      </c>
    </row>
    <row r="48" spans="1:18">
      <c r="A48" s="43" t="s">
        <v>431</v>
      </c>
      <c r="B48" s="43" t="s">
        <v>195</v>
      </c>
      <c r="C48" s="43">
        <v>1.847544116723283E-2</v>
      </c>
      <c r="D48" s="43" t="s">
        <v>496</v>
      </c>
      <c r="E48" s="43" t="s">
        <v>496</v>
      </c>
      <c r="F48" s="43"/>
      <c r="G48" s="43"/>
      <c r="H48" s="43"/>
    </row>
    <row r="49" spans="1:9">
      <c r="A49" s="43" t="s">
        <v>432</v>
      </c>
      <c r="B49" s="43" t="s">
        <v>195</v>
      </c>
      <c r="C49" s="43">
        <v>2.0992721497210615E-2</v>
      </c>
      <c r="D49" s="43" t="s">
        <v>496</v>
      </c>
      <c r="E49" s="43" t="s">
        <v>496</v>
      </c>
      <c r="F49" s="43"/>
      <c r="G49" s="43"/>
      <c r="H49" s="43"/>
    </row>
    <row r="50" spans="1:9">
      <c r="A50" s="43" t="s">
        <v>424</v>
      </c>
      <c r="B50" s="43" t="s">
        <v>103</v>
      </c>
      <c r="C50" s="43">
        <v>1</v>
      </c>
      <c r="D50" s="43">
        <f>AVERAGE(C50:C52)</f>
        <v>1.0826270440640056</v>
      </c>
      <c r="E50" s="43">
        <f>STDEV(C50:C52)</f>
        <v>0.10050288502500972</v>
      </c>
      <c r="F50" s="43">
        <f>D50/D50</f>
        <v>1</v>
      </c>
      <c r="G50" s="43">
        <f>E50/D50</f>
        <v>9.2832416829103273E-2</v>
      </c>
      <c r="H50" s="43"/>
    </row>
    <row r="51" spans="1:9">
      <c r="A51" s="43" t="s">
        <v>425</v>
      </c>
      <c r="B51" s="43" t="s">
        <v>103</v>
      </c>
      <c r="C51" s="43">
        <v>1.0533685561325392</v>
      </c>
      <c r="D51" s="43" t="s">
        <v>496</v>
      </c>
      <c r="E51" s="43" t="s">
        <v>496</v>
      </c>
      <c r="F51" s="43"/>
      <c r="G51" s="43"/>
      <c r="H51" s="43"/>
    </row>
    <row r="52" spans="1:9">
      <c r="A52" s="43" t="s">
        <v>426</v>
      </c>
      <c r="B52" s="43" t="s">
        <v>103</v>
      </c>
      <c r="C52" s="43">
        <v>1.1945125760594775</v>
      </c>
      <c r="D52" s="43" t="s">
        <v>496</v>
      </c>
      <c r="E52" s="43" t="s">
        <v>496</v>
      </c>
      <c r="F52" s="43"/>
      <c r="G52" s="43"/>
      <c r="H52" s="43"/>
    </row>
    <row r="53" spans="1:9">
      <c r="A53" s="43" t="s">
        <v>424</v>
      </c>
      <c r="B53" s="43" t="s">
        <v>349</v>
      </c>
      <c r="C53" s="43">
        <v>1</v>
      </c>
      <c r="D53" s="43">
        <f>AVERAGE(C53:C55)</f>
        <v>0.87186058136840883</v>
      </c>
      <c r="E53" s="43">
        <f>STDEV(C53:C55)</f>
        <v>0.11872077197235081</v>
      </c>
      <c r="F53" s="43">
        <f>D53/D53</f>
        <v>1</v>
      </c>
      <c r="G53" s="43">
        <f>E53/D53</f>
        <v>0.13616944556205918</v>
      </c>
      <c r="H53" s="43">
        <f>TTEST(C53:C55,C56:C58,1,2)</f>
        <v>5.0105400254126589E-3</v>
      </c>
      <c r="I53" t="s">
        <v>280</v>
      </c>
    </row>
    <row r="54" spans="1:9">
      <c r="A54" s="43" t="s">
        <v>425</v>
      </c>
      <c r="B54" s="43" t="s">
        <v>349</v>
      </c>
      <c r="C54" s="43">
        <v>0.84997900714151686</v>
      </c>
      <c r="D54" s="43" t="s">
        <v>496</v>
      </c>
      <c r="E54" s="43" t="s">
        <v>496</v>
      </c>
      <c r="F54" s="43"/>
      <c r="G54" s="43"/>
      <c r="H54" s="43"/>
    </row>
    <row r="55" spans="1:9">
      <c r="A55" s="43" t="s">
        <v>426</v>
      </c>
      <c r="B55" s="43" t="s">
        <v>349</v>
      </c>
      <c r="C55" s="43">
        <v>0.76560273696370951</v>
      </c>
      <c r="D55" s="43" t="s">
        <v>496</v>
      </c>
      <c r="E55" s="43" t="s">
        <v>496</v>
      </c>
      <c r="F55" s="43"/>
      <c r="G55" s="43"/>
      <c r="H55" s="43"/>
    </row>
    <row r="56" spans="1:9">
      <c r="A56" s="43" t="s">
        <v>427</v>
      </c>
      <c r="B56" s="43" t="s">
        <v>349</v>
      </c>
      <c r="C56" s="43">
        <v>0.4817147202187726</v>
      </c>
      <c r="D56" s="43">
        <f>AVERAGE(C56:C58)</f>
        <v>0.52344413215610908</v>
      </c>
      <c r="E56" s="43">
        <f>STDEV(C56:C58)</f>
        <v>5.573629195062111E-2</v>
      </c>
      <c r="F56" s="43">
        <f>D56/D53</f>
        <v>0.60037595842967151</v>
      </c>
      <c r="G56" s="43">
        <f>E56/D53</f>
        <v>6.3927987044834031E-2</v>
      </c>
      <c r="H56" s="43"/>
    </row>
    <row r="57" spans="1:9">
      <c r="A57" s="43" t="s">
        <v>428</v>
      </c>
      <c r="B57" s="43" t="s">
        <v>349</v>
      </c>
      <c r="C57" s="43">
        <v>0.50187622831901679</v>
      </c>
      <c r="D57" s="43" t="s">
        <v>496</v>
      </c>
      <c r="E57" s="43" t="s">
        <v>496</v>
      </c>
      <c r="F57" s="43"/>
      <c r="G57" s="43"/>
      <c r="H57" s="43"/>
    </row>
    <row r="58" spans="1:9">
      <c r="A58" s="43" t="s">
        <v>429</v>
      </c>
      <c r="B58" s="43" t="s">
        <v>349</v>
      </c>
      <c r="C58" s="43">
        <v>0.58674144793053795</v>
      </c>
      <c r="D58" s="43" t="s">
        <v>496</v>
      </c>
      <c r="E58" s="43" t="s">
        <v>496</v>
      </c>
      <c r="F58" s="43"/>
      <c r="G58" s="43"/>
      <c r="H58" s="43"/>
    </row>
    <row r="59" spans="1:9">
      <c r="A59" s="43" t="s">
        <v>430</v>
      </c>
      <c r="B59" s="43" t="s">
        <v>349</v>
      </c>
      <c r="C59" s="43">
        <v>0.41911735801988448</v>
      </c>
      <c r="D59" s="43">
        <f>AVERAGE(C59:C61)</f>
        <v>0.46679143487886005</v>
      </c>
      <c r="E59" s="43">
        <f>STDEV(C59:C61)</f>
        <v>5.9563051093540355E-2</v>
      </c>
      <c r="F59" s="43">
        <f>D59/D53</f>
        <v>0.53539687979265926</v>
      </c>
      <c r="G59" s="43">
        <f>E59/D53</f>
        <v>6.8317174060162841E-2</v>
      </c>
      <c r="H59" s="43">
        <f>TTEST(C53:C55,C59:C61,1,2)</f>
        <v>3.0805658837699239E-3</v>
      </c>
      <c r="I59" t="s">
        <v>54</v>
      </c>
    </row>
    <row r="60" spans="1:9">
      <c r="A60" s="43" t="s">
        <v>431</v>
      </c>
      <c r="B60" s="43" t="s">
        <v>349</v>
      </c>
      <c r="C60" s="43">
        <v>0.44769662205190885</v>
      </c>
      <c r="D60" s="43" t="s">
        <v>496</v>
      </c>
      <c r="E60" s="43" t="s">
        <v>496</v>
      </c>
      <c r="F60" s="43"/>
      <c r="G60" s="43"/>
      <c r="H60" s="43"/>
    </row>
    <row r="61" spans="1:9">
      <c r="A61" s="43" t="s">
        <v>432</v>
      </c>
      <c r="B61" s="43" t="s">
        <v>349</v>
      </c>
      <c r="C61" s="43">
        <v>0.53356032456478697</v>
      </c>
      <c r="D61" s="43" t="s">
        <v>496</v>
      </c>
      <c r="E61" s="43" t="s">
        <v>496</v>
      </c>
      <c r="F61" s="43"/>
      <c r="G61" s="43"/>
      <c r="H61" s="43"/>
    </row>
    <row r="62" spans="1:9">
      <c r="A62" s="43" t="s">
        <v>427</v>
      </c>
      <c r="B62" s="43" t="s">
        <v>103</v>
      </c>
      <c r="C62" s="43">
        <v>4.1204307973625607</v>
      </c>
      <c r="D62" s="43">
        <f>AVERAGE(C62:C64)</f>
        <v>3.7784869952146276</v>
      </c>
      <c r="E62" s="43">
        <f>STDEV(C62:C64)</f>
        <v>0.98812758025268488</v>
      </c>
      <c r="F62" s="43">
        <f>D62/D50</f>
        <v>3.4901095589029469</v>
      </c>
      <c r="G62" s="43">
        <f>E62/D50</f>
        <v>0.91271281802033588</v>
      </c>
      <c r="H62" s="43">
        <f>TTEST(C50:C52,C62:C64,1,2)</f>
        <v>4.6500124705567787E-3</v>
      </c>
      <c r="I62" t="s">
        <v>54</v>
      </c>
    </row>
    <row r="63" spans="1:9">
      <c r="A63" s="43" t="s">
        <v>428</v>
      </c>
      <c r="B63" s="43" t="s">
        <v>103</v>
      </c>
      <c r="C63" s="43">
        <v>4.5502249869419886</v>
      </c>
      <c r="D63" s="43" t="s">
        <v>496</v>
      </c>
      <c r="E63" s="43" t="s">
        <v>496</v>
      </c>
      <c r="F63" s="43"/>
      <c r="G63" s="43"/>
      <c r="H63" s="43"/>
    </row>
    <row r="64" spans="1:9">
      <c r="A64" s="43" t="s">
        <v>429</v>
      </c>
      <c r="B64" s="43" t="s">
        <v>103</v>
      </c>
      <c r="C64" s="43">
        <v>2.6648052013393322</v>
      </c>
      <c r="D64" s="43" t="s">
        <v>496</v>
      </c>
      <c r="E64" s="43" t="s">
        <v>496</v>
      </c>
      <c r="F64" s="43"/>
      <c r="G64" s="43"/>
      <c r="H64" s="43"/>
    </row>
    <row r="65" spans="1:9">
      <c r="A65" s="43" t="s">
        <v>424</v>
      </c>
      <c r="B65" s="43" t="s">
        <v>274</v>
      </c>
      <c r="C65" s="43">
        <v>1</v>
      </c>
      <c r="D65" s="43">
        <f>AVERAGE(C65:C67)</f>
        <v>1.2186211103113269</v>
      </c>
      <c r="E65" s="43">
        <f>STDEV(C65:C67)</f>
        <v>0.19724464108701875</v>
      </c>
      <c r="F65" s="43">
        <f>D65/D65</f>
        <v>1</v>
      </c>
      <c r="G65" s="43">
        <f>E65/D65</f>
        <v>0.16185887427850953</v>
      </c>
      <c r="H65" s="43"/>
    </row>
    <row r="66" spans="1:9">
      <c r="A66" s="43" t="s">
        <v>425</v>
      </c>
      <c r="B66" s="43" t="s">
        <v>274</v>
      </c>
      <c r="C66" s="43">
        <v>1.2726229316880586</v>
      </c>
      <c r="D66" s="43" t="s">
        <v>496</v>
      </c>
      <c r="E66" s="43" t="s">
        <v>496</v>
      </c>
      <c r="F66" s="43"/>
      <c r="G66" s="43"/>
      <c r="H66" s="43"/>
    </row>
    <row r="67" spans="1:9">
      <c r="A67" s="43" t="s">
        <v>426</v>
      </c>
      <c r="B67" s="43" t="s">
        <v>274</v>
      </c>
      <c r="C67" s="43">
        <v>1.3832403992459223</v>
      </c>
      <c r="D67" s="43" t="s">
        <v>496</v>
      </c>
      <c r="E67" s="43" t="s">
        <v>496</v>
      </c>
      <c r="F67" s="43"/>
      <c r="G67" s="43"/>
      <c r="H67" s="43"/>
    </row>
    <row r="68" spans="1:9">
      <c r="A68" s="43" t="s">
        <v>427</v>
      </c>
      <c r="B68" s="43" t="s">
        <v>274</v>
      </c>
      <c r="C68" s="43">
        <v>4.0760940709469455</v>
      </c>
      <c r="D68" s="43">
        <f>AVERAGE(C68:C70)</f>
        <v>4.5197949449380355</v>
      </c>
      <c r="E68" s="43">
        <f>STDEV(C68:C70)</f>
        <v>0.41315745059556591</v>
      </c>
      <c r="F68" s="43">
        <f>D68/D65</f>
        <v>3.7089419399466519</v>
      </c>
      <c r="G68" s="43">
        <f>E68/D65</f>
        <v>0.33903684016274316</v>
      </c>
      <c r="H68" s="43">
        <f>TTEST(C65:C67,C68:C70,1,2)</f>
        <v>1.1821385108082958E-4</v>
      </c>
      <c r="I68" t="s">
        <v>54</v>
      </c>
    </row>
    <row r="69" spans="1:9">
      <c r="A69" s="43" t="s">
        <v>428</v>
      </c>
      <c r="B69" s="43" t="s">
        <v>274</v>
      </c>
      <c r="C69" s="43">
        <v>4.8934552294313125</v>
      </c>
      <c r="D69" s="43" t="s">
        <v>496</v>
      </c>
      <c r="E69" s="43" t="s">
        <v>496</v>
      </c>
      <c r="F69" s="43"/>
      <c r="G69" s="43"/>
      <c r="H69" s="43"/>
    </row>
    <row r="70" spans="1:9">
      <c r="A70" s="43" t="s">
        <v>429</v>
      </c>
      <c r="B70" s="43" t="s">
        <v>274</v>
      </c>
      <c r="C70" s="43">
        <v>4.5898355344358484</v>
      </c>
      <c r="D70" s="43" t="s">
        <v>496</v>
      </c>
      <c r="E70" s="43" t="s">
        <v>496</v>
      </c>
      <c r="F70" s="43"/>
      <c r="G70" s="43"/>
      <c r="H70" s="43"/>
    </row>
    <row r="71" spans="1:9">
      <c r="A71" s="43" t="s">
        <v>430</v>
      </c>
      <c r="B71" s="43" t="s">
        <v>274</v>
      </c>
      <c r="C71" s="43">
        <v>7.0793550629232191</v>
      </c>
      <c r="D71" s="43">
        <f>AVERAGE(C71:C73)</f>
        <v>7.4754510384023609</v>
      </c>
      <c r="E71" s="43">
        <f>STDEV(C71:C73)</f>
        <v>0.36729126332652501</v>
      </c>
      <c r="F71" s="43">
        <f>D71/D65</f>
        <v>6.134352158475715</v>
      </c>
      <c r="G71" s="43">
        <f>E71/D65</f>
        <v>0.3013990650733856</v>
      </c>
      <c r="H71" s="43">
        <f>TTEST(C65:C67,C71:C73,1,2)</f>
        <v>6.5062350244415935E-6</v>
      </c>
      <c r="I71" t="s">
        <v>54</v>
      </c>
    </row>
    <row r="72" spans="1:9">
      <c r="A72" s="43" t="s">
        <v>431</v>
      </c>
      <c r="B72" s="43" t="s">
        <v>274</v>
      </c>
      <c r="C72" s="43">
        <v>7.5422212451852326</v>
      </c>
      <c r="D72" s="43" t="s">
        <v>496</v>
      </c>
      <c r="E72" s="43" t="s">
        <v>496</v>
      </c>
      <c r="F72" s="43"/>
      <c r="G72" s="43"/>
      <c r="H72" s="43"/>
    </row>
    <row r="73" spans="1:9">
      <c r="A73" s="43" t="s">
        <v>432</v>
      </c>
      <c r="B73" s="43" t="s">
        <v>274</v>
      </c>
      <c r="C73" s="43">
        <v>7.804776807098631</v>
      </c>
      <c r="D73" s="43" t="s">
        <v>496</v>
      </c>
      <c r="E73" s="43" t="s">
        <v>496</v>
      </c>
      <c r="F73" s="43"/>
      <c r="G73" s="43"/>
      <c r="H73" s="43"/>
    </row>
    <row r="74" spans="1:9">
      <c r="A74" s="43" t="s">
        <v>430</v>
      </c>
      <c r="B74" s="43" t="s">
        <v>103</v>
      </c>
      <c r="C74" s="43">
        <v>3.9307377398249495</v>
      </c>
      <c r="D74" s="43">
        <f>AVERAGE(C74:C76)</f>
        <v>4.432065120901342</v>
      </c>
      <c r="E74" s="43">
        <f>STDEV(C74:C76)</f>
        <v>1.2035327800612672</v>
      </c>
      <c r="F74" s="43">
        <f>D74/D50</f>
        <v>4.0938060296961467</v>
      </c>
      <c r="G74" s="43">
        <f>E74/D50</f>
        <v>1.1116781043482908</v>
      </c>
      <c r="H74" s="43">
        <f>TTEST(C50:C52,C74:C76,1,2)</f>
        <v>4.3127746978349419E-3</v>
      </c>
      <c r="I74" t="s">
        <v>54</v>
      </c>
    </row>
    <row r="75" spans="1:9">
      <c r="A75" s="43" t="s">
        <v>431</v>
      </c>
      <c r="B75" s="43" t="s">
        <v>103</v>
      </c>
      <c r="C75" s="43">
        <v>5.8052234864466481</v>
      </c>
      <c r="D75" s="43" t="s">
        <v>496</v>
      </c>
      <c r="E75" s="43" t="s">
        <v>496</v>
      </c>
      <c r="F75" s="43"/>
      <c r="G75" s="43"/>
      <c r="H75" s="43"/>
    </row>
    <row r="76" spans="1:9">
      <c r="A76" s="43" t="s">
        <v>432</v>
      </c>
      <c r="B76" s="43" t="s">
        <v>103</v>
      </c>
      <c r="C76" s="43">
        <v>3.5602341364324275</v>
      </c>
      <c r="D76" s="43" t="s">
        <v>496</v>
      </c>
      <c r="E76" s="43" t="s">
        <v>496</v>
      </c>
      <c r="F76" s="43"/>
      <c r="G76" s="43"/>
      <c r="H76" s="43"/>
    </row>
    <row r="77" spans="1:9">
      <c r="A77" s="43" t="s">
        <v>424</v>
      </c>
      <c r="B77" s="43" t="s">
        <v>423</v>
      </c>
      <c r="C77" s="43">
        <v>1</v>
      </c>
      <c r="D77" s="43">
        <f>AVERAGE(C77:C79)</f>
        <v>0.98934592824564616</v>
      </c>
      <c r="E77" s="43">
        <f>STDEV(C77:C79)</f>
        <v>0.14063041412345331</v>
      </c>
      <c r="F77" s="43">
        <f>D77/D77</f>
        <v>1</v>
      </c>
      <c r="G77" s="43">
        <f>E77/D77</f>
        <v>0.14214483539930836</v>
      </c>
      <c r="H77" s="43"/>
    </row>
    <row r="78" spans="1:9">
      <c r="A78" s="43" t="s">
        <v>425</v>
      </c>
      <c r="B78" s="43" t="s">
        <v>423</v>
      </c>
      <c r="C78" s="43">
        <v>0.84369148434414853</v>
      </c>
      <c r="D78" s="43" t="s">
        <v>496</v>
      </c>
      <c r="E78" s="43" t="s">
        <v>496</v>
      </c>
      <c r="F78" s="43"/>
      <c r="G78" s="43"/>
      <c r="H78" s="43"/>
    </row>
    <row r="79" spans="1:9">
      <c r="A79" s="43" t="s">
        <v>426</v>
      </c>
      <c r="B79" s="43" t="s">
        <v>423</v>
      </c>
      <c r="C79" s="43">
        <v>1.1243463003927896</v>
      </c>
      <c r="D79" s="43" t="s">
        <v>496</v>
      </c>
      <c r="E79" s="43" t="s">
        <v>496</v>
      </c>
      <c r="F79" s="43"/>
      <c r="G79" s="43"/>
      <c r="H79" s="43"/>
    </row>
    <row r="80" spans="1:9">
      <c r="A80" s="43" t="s">
        <v>427</v>
      </c>
      <c r="B80" s="43" t="s">
        <v>423</v>
      </c>
      <c r="C80" s="43">
        <v>1.5713164148738563</v>
      </c>
      <c r="D80" s="43">
        <f>AVERAGE(C80:C82)</f>
        <v>1.4155961536387469</v>
      </c>
      <c r="E80" s="43">
        <f>STDEV(C80:C82)</f>
        <v>0.14009875882987377</v>
      </c>
      <c r="F80" s="43">
        <f>D80/D77</f>
        <v>1.4308404302516788</v>
      </c>
      <c r="G80" s="43">
        <f>E80/D77</f>
        <v>0.141607454814418</v>
      </c>
      <c r="H80" s="43">
        <f>TTEST(C77:C79,C80:C82,1,2)</f>
        <v>1.0244225723128563E-2</v>
      </c>
      <c r="I80" t="s">
        <v>147</v>
      </c>
    </row>
    <row r="81" spans="1:9">
      <c r="A81" s="43" t="s">
        <v>428</v>
      </c>
      <c r="B81" s="43" t="s">
        <v>423</v>
      </c>
      <c r="C81" s="43">
        <v>1.2997746952477447</v>
      </c>
      <c r="D81" s="43" t="s">
        <v>496</v>
      </c>
      <c r="E81" s="43" t="s">
        <v>496</v>
      </c>
      <c r="F81" s="43"/>
      <c r="G81" s="43"/>
      <c r="H81" s="43"/>
    </row>
    <row r="82" spans="1:9">
      <c r="A82" s="43" t="s">
        <v>429</v>
      </c>
      <c r="B82" s="43" t="s">
        <v>423</v>
      </c>
      <c r="C82" s="43">
        <v>1.3756973507946402</v>
      </c>
      <c r="D82" s="43" t="s">
        <v>496</v>
      </c>
      <c r="E82" s="43" t="s">
        <v>496</v>
      </c>
      <c r="F82" s="43"/>
      <c r="G82" s="43"/>
      <c r="H82" s="43"/>
    </row>
    <row r="83" spans="1:9">
      <c r="A83" s="43" t="s">
        <v>430</v>
      </c>
      <c r="B83" s="43" t="s">
        <v>423</v>
      </c>
      <c r="C83" s="43">
        <v>1.283696257526145</v>
      </c>
      <c r="D83" s="43">
        <f>AVERAGE(C83:C85)</f>
        <v>1.2446380912445207</v>
      </c>
      <c r="E83" s="43">
        <f>STDEV(C83:C85)</f>
        <v>0.1396908471565862</v>
      </c>
      <c r="F83" s="43">
        <f>D83/D77</f>
        <v>1.2580413541010578</v>
      </c>
      <c r="G83" s="43">
        <f>E83/D77</f>
        <v>0.14119515042053335</v>
      </c>
      <c r="H83" s="43">
        <f>TTEST(C77:C79,C83:C85,1,2)</f>
        <v>4.4767204871873703E-2</v>
      </c>
      <c r="I83" t="s">
        <v>147</v>
      </c>
    </row>
    <row r="84" spans="1:9">
      <c r="A84" s="43" t="s">
        <v>431</v>
      </c>
      <c r="B84" s="43" t="s">
        <v>423</v>
      </c>
      <c r="C84" s="43">
        <v>1.3606426847835746</v>
      </c>
      <c r="D84" s="43" t="s">
        <v>496</v>
      </c>
      <c r="E84" s="43" t="s">
        <v>496</v>
      </c>
      <c r="F84" s="43"/>
      <c r="G84" s="43"/>
      <c r="H84" s="43"/>
    </row>
    <row r="85" spans="1:9">
      <c r="A85" s="43" t="s">
        <v>432</v>
      </c>
      <c r="B85" s="43" t="s">
        <v>423</v>
      </c>
      <c r="C85" s="43">
        <v>1.0895753314238426</v>
      </c>
      <c r="D85" s="43" t="s">
        <v>496</v>
      </c>
      <c r="E85" s="43" t="s">
        <v>496</v>
      </c>
      <c r="F85" s="43"/>
      <c r="G85" s="43"/>
      <c r="H85" s="43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1"/>
  <sheetViews>
    <sheetView workbookViewId="0"/>
  </sheetViews>
  <sheetFormatPr baseColWidth="10" defaultRowHeight="13" x14ac:dyDescent="0"/>
  <cols>
    <col min="2" max="2" width="12.140625" customWidth="1"/>
    <col min="3" max="3" width="11.5703125" customWidth="1"/>
    <col min="9" max="9" width="20.42578125" customWidth="1"/>
    <col min="10" max="10" width="12.42578125" customWidth="1"/>
    <col min="11" max="11" width="12.5703125" customWidth="1"/>
    <col min="18" max="18" width="19.5703125" customWidth="1"/>
    <col min="19" max="19" width="14.140625" customWidth="1"/>
  </cols>
  <sheetData>
    <row r="1" spans="1:18">
      <c r="A1" s="37" t="s">
        <v>579</v>
      </c>
    </row>
    <row r="3" spans="1:18" ht="20">
      <c r="A3" s="38" t="s">
        <v>568</v>
      </c>
      <c r="B3" s="39"/>
      <c r="C3" s="39"/>
      <c r="D3" s="39"/>
      <c r="E3" s="39"/>
      <c r="F3" s="39"/>
      <c r="G3" s="39"/>
      <c r="H3" s="39"/>
      <c r="I3" s="7"/>
      <c r="J3" s="47" t="s">
        <v>445</v>
      </c>
      <c r="K3" s="48"/>
      <c r="L3" s="48"/>
      <c r="M3" s="48"/>
      <c r="N3" s="48"/>
      <c r="O3" s="48"/>
      <c r="P3" s="48"/>
      <c r="Q3" s="48"/>
    </row>
    <row r="4" spans="1:18">
      <c r="A4" s="40" t="s">
        <v>622</v>
      </c>
      <c r="B4" s="40" t="s">
        <v>623</v>
      </c>
      <c r="C4" s="41" t="s">
        <v>512</v>
      </c>
      <c r="D4" s="41" t="s">
        <v>619</v>
      </c>
      <c r="E4" s="41" t="s">
        <v>620</v>
      </c>
      <c r="F4" s="42" t="s">
        <v>442</v>
      </c>
      <c r="G4" s="42" t="s">
        <v>360</v>
      </c>
      <c r="H4" s="42" t="s">
        <v>443</v>
      </c>
      <c r="I4" s="7"/>
      <c r="J4" s="49" t="s">
        <v>622</v>
      </c>
      <c r="K4" s="49" t="s">
        <v>623</v>
      </c>
      <c r="L4" s="50" t="s">
        <v>512</v>
      </c>
      <c r="M4" s="50" t="s">
        <v>619</v>
      </c>
      <c r="N4" s="50" t="s">
        <v>620</v>
      </c>
      <c r="O4" s="51" t="s">
        <v>442</v>
      </c>
      <c r="P4" s="51" t="s">
        <v>360</v>
      </c>
      <c r="Q4" s="51" t="s">
        <v>443</v>
      </c>
    </row>
    <row r="5" spans="1:18">
      <c r="A5" s="43" t="s">
        <v>562</v>
      </c>
      <c r="B5" s="43" t="s">
        <v>621</v>
      </c>
      <c r="C5" s="43">
        <v>1</v>
      </c>
      <c r="D5" s="43">
        <f>AVERAGE(C5:C7)</f>
        <v>0.71815827179920733</v>
      </c>
      <c r="E5" s="43">
        <f>STDEV(C5:C7)</f>
        <v>0.32139019484065284</v>
      </c>
      <c r="F5" s="44">
        <f>D5/D5</f>
        <v>1</v>
      </c>
      <c r="G5" s="44">
        <f>E5/D5</f>
        <v>0.44752000702501354</v>
      </c>
      <c r="H5" s="45"/>
      <c r="I5" s="7"/>
      <c r="J5" s="52" t="s">
        <v>562</v>
      </c>
      <c r="K5" s="52" t="s">
        <v>695</v>
      </c>
      <c r="L5" s="56">
        <v>1</v>
      </c>
      <c r="M5" s="56">
        <f>AVERAGE(L5:L7)</f>
        <v>1.0103161270369085</v>
      </c>
      <c r="N5" s="56">
        <f>STDEV(L5:L7)</f>
        <v>3.6340586959310792E-2</v>
      </c>
      <c r="O5" s="56">
        <f>M5/M5</f>
        <v>1</v>
      </c>
      <c r="P5" s="56">
        <f>N5/M5</f>
        <v>3.5969520813145653E-2</v>
      </c>
      <c r="Q5" s="54"/>
    </row>
    <row r="6" spans="1:18">
      <c r="A6" s="43" t="s">
        <v>398</v>
      </c>
      <c r="B6" s="43" t="s">
        <v>621</v>
      </c>
      <c r="C6" s="43">
        <v>0.36815467880111907</v>
      </c>
      <c r="D6" s="43"/>
      <c r="E6" s="43"/>
      <c r="F6" s="44"/>
      <c r="G6" s="44"/>
      <c r="H6" s="43"/>
      <c r="I6" s="7"/>
      <c r="J6" s="52" t="s">
        <v>398</v>
      </c>
      <c r="K6" s="52" t="s">
        <v>695</v>
      </c>
      <c r="L6" s="56">
        <v>1.0506994854833829</v>
      </c>
      <c r="M6" s="56"/>
      <c r="N6" s="56"/>
      <c r="O6" s="56"/>
      <c r="P6" s="56"/>
      <c r="Q6" s="52"/>
    </row>
    <row r="7" spans="1:18">
      <c r="A7" s="43" t="s">
        <v>399</v>
      </c>
      <c r="B7" s="43" t="s">
        <v>621</v>
      </c>
      <c r="C7" s="43">
        <v>0.78632013659650279</v>
      </c>
      <c r="D7" s="43"/>
      <c r="E7" s="43"/>
      <c r="F7" s="44"/>
      <c r="G7" s="44"/>
      <c r="H7" s="43"/>
      <c r="I7" s="7"/>
      <c r="J7" s="52" t="s">
        <v>399</v>
      </c>
      <c r="K7" s="52" t="s">
        <v>695</v>
      </c>
      <c r="L7" s="56">
        <v>0.98024889562734252</v>
      </c>
      <c r="M7" s="56"/>
      <c r="N7" s="56"/>
      <c r="O7" s="56"/>
      <c r="P7" s="56"/>
      <c r="Q7" s="52"/>
    </row>
    <row r="8" spans="1:18">
      <c r="A8" s="43" t="s">
        <v>563</v>
      </c>
      <c r="B8" s="43" t="s">
        <v>621</v>
      </c>
      <c r="C8" s="43">
        <v>0.64852865829452377</v>
      </c>
      <c r="D8" s="43">
        <f>AVERAGE(C8:C10)</f>
        <v>1.0516056396759481</v>
      </c>
      <c r="E8" s="43">
        <f>STDEV(C8:C10)</f>
        <v>0.41743320596718597</v>
      </c>
      <c r="F8" s="44">
        <f>D8/D5</f>
        <v>1.4643090262559431</v>
      </c>
      <c r="G8" s="44">
        <f>E8/D5</f>
        <v>0.58125516666595989</v>
      </c>
      <c r="H8" s="43">
        <f>TTEST(C8:C10,C5:C7,1,2)</f>
        <v>0.1672627694511061</v>
      </c>
      <c r="I8" s="7"/>
      <c r="J8" s="52" t="s">
        <v>563</v>
      </c>
      <c r="K8" s="52" t="s">
        <v>695</v>
      </c>
      <c r="L8" s="56">
        <v>0.23097230491179693</v>
      </c>
      <c r="M8" s="56">
        <f>AVERAGE(L8:L10)</f>
        <v>0.38100113330317603</v>
      </c>
      <c r="N8" s="56">
        <f>STDEV(L8:L10)</f>
        <v>0.14770412840512645</v>
      </c>
      <c r="O8" s="56">
        <f>M8/M5</f>
        <v>0.37711081027736326</v>
      </c>
      <c r="P8" s="56">
        <f>N8/M5</f>
        <v>0.14619595238800992</v>
      </c>
      <c r="Q8" s="52">
        <f>TTEST(L8:L10,L5:L7,1,2)</f>
        <v>1.0037984303339627E-3</v>
      </c>
      <c r="R8" t="s">
        <v>375</v>
      </c>
    </row>
    <row r="9" spans="1:18">
      <c r="A9" s="43" t="s">
        <v>564</v>
      </c>
      <c r="B9" s="43" t="s">
        <v>621</v>
      </c>
      <c r="C9" s="43">
        <v>1.0242398015426475</v>
      </c>
      <c r="D9" s="43"/>
      <c r="E9" s="43"/>
      <c r="F9" s="44"/>
      <c r="G9" s="44"/>
      <c r="H9" s="43"/>
      <c r="I9" s="7"/>
      <c r="J9" s="52" t="s">
        <v>564</v>
      </c>
      <c r="K9" s="52" t="s">
        <v>695</v>
      </c>
      <c r="L9" s="56">
        <v>0.38576583193680331</v>
      </c>
      <c r="M9" s="56"/>
      <c r="N9" s="56"/>
      <c r="O9" s="56"/>
      <c r="P9" s="56"/>
      <c r="Q9" s="52"/>
    </row>
    <row r="10" spans="1:18">
      <c r="A10" s="43" t="s">
        <v>565</v>
      </c>
      <c r="B10" s="43" t="s">
        <v>621</v>
      </c>
      <c r="C10" s="43">
        <v>1.4820484591906733</v>
      </c>
      <c r="D10" s="43"/>
      <c r="E10" s="43"/>
      <c r="F10" s="44"/>
      <c r="G10" s="44"/>
      <c r="H10" s="45"/>
      <c r="I10" s="7"/>
      <c r="J10" s="52" t="s">
        <v>565</v>
      </c>
      <c r="K10" s="52" t="s">
        <v>695</v>
      </c>
      <c r="L10" s="56">
        <v>0.52626526306092791</v>
      </c>
      <c r="M10" s="56"/>
      <c r="N10" s="56"/>
      <c r="O10" s="56"/>
      <c r="P10" s="56"/>
      <c r="Q10" s="54"/>
    </row>
    <row r="11" spans="1:18">
      <c r="A11" s="43" t="s">
        <v>694</v>
      </c>
      <c r="B11" s="43" t="s">
        <v>621</v>
      </c>
      <c r="C11" s="43">
        <v>0.56156180116423471</v>
      </c>
      <c r="D11" s="43">
        <f>AVERAGE(C11:C13)</f>
        <v>0.55376306427926314</v>
      </c>
      <c r="E11" s="43">
        <f>STDEV(C11:C13)</f>
        <v>6.720676770430381E-2</v>
      </c>
      <c r="F11" s="44">
        <f>D11/D5</f>
        <v>0.77108777552880703</v>
      </c>
      <c r="G11" s="44">
        <f>E11/D5</f>
        <v>9.3582111831602505E-2</v>
      </c>
      <c r="H11" s="46">
        <f>TTEST(C11:C13,C5:C7,1,2)</f>
        <v>0.21737694262674209</v>
      </c>
      <c r="I11" s="7"/>
      <c r="J11" s="52" t="s">
        <v>694</v>
      </c>
      <c r="K11" s="52" t="s">
        <v>695</v>
      </c>
      <c r="L11" s="56">
        <v>0.22704701952208742</v>
      </c>
      <c r="M11" s="56">
        <f>AVERAGE(L11:L13)</f>
        <v>0.34125506758209917</v>
      </c>
      <c r="N11" s="56">
        <f>STDEV(L11:L13)</f>
        <v>0.10600285609838141</v>
      </c>
      <c r="O11" s="56">
        <f>M11/M5</f>
        <v>0.33777058333508375</v>
      </c>
      <c r="P11" s="56">
        <f>N11/M5</f>
        <v>0.10492048306629569</v>
      </c>
      <c r="Q11" s="55">
        <f>TTEST(L11:L13,L5:L7,1,2)</f>
        <v>2.4672044587070681E-4</v>
      </c>
      <c r="R11" t="s">
        <v>375</v>
      </c>
    </row>
    <row r="12" spans="1:18">
      <c r="A12" s="43" t="s">
        <v>404</v>
      </c>
      <c r="B12" s="43" t="s">
        <v>621</v>
      </c>
      <c r="C12" s="43">
        <v>0.48299715410992056</v>
      </c>
      <c r="D12" s="43"/>
      <c r="E12" s="43"/>
      <c r="F12" s="44"/>
      <c r="G12" s="44"/>
      <c r="H12" s="45"/>
      <c r="I12" s="7"/>
      <c r="J12" s="52" t="s">
        <v>404</v>
      </c>
      <c r="K12" s="52" t="s">
        <v>695</v>
      </c>
      <c r="L12" s="56">
        <v>0.43649040184078269</v>
      </c>
      <c r="M12" s="56"/>
      <c r="N12" s="56"/>
      <c r="O12" s="56"/>
      <c r="P12" s="56"/>
      <c r="Q12" s="54"/>
    </row>
    <row r="13" spans="1:18">
      <c r="A13" s="43" t="s">
        <v>405</v>
      </c>
      <c r="B13" s="43" t="s">
        <v>621</v>
      </c>
      <c r="C13" s="43">
        <v>0.61673023756363432</v>
      </c>
      <c r="D13" s="43"/>
      <c r="E13" s="43"/>
      <c r="F13" s="44"/>
      <c r="G13" s="44"/>
      <c r="H13" s="43"/>
      <c r="I13" s="7"/>
      <c r="J13" s="52" t="s">
        <v>405</v>
      </c>
      <c r="K13" s="52" t="s">
        <v>695</v>
      </c>
      <c r="L13" s="56">
        <v>0.36022778138342754</v>
      </c>
      <c r="M13" s="56"/>
      <c r="N13" s="56"/>
      <c r="O13" s="56"/>
      <c r="P13" s="56"/>
      <c r="Q13" s="52"/>
    </row>
    <row r="14" spans="1:18">
      <c r="A14" s="43" t="s">
        <v>562</v>
      </c>
      <c r="B14" s="43" t="s">
        <v>234</v>
      </c>
      <c r="C14" s="43">
        <v>1</v>
      </c>
      <c r="D14" s="43">
        <f>AVERAGE(C14:C16)</f>
        <v>1.0278561753381765</v>
      </c>
      <c r="E14" s="43">
        <f>STDEV(C14:C16)</f>
        <v>4.228980520293852E-2</v>
      </c>
      <c r="F14" s="44">
        <f>D14/D14</f>
        <v>1</v>
      </c>
      <c r="G14" s="44">
        <f>E14/D14</f>
        <v>4.1143699106564874E-2</v>
      </c>
      <c r="H14" s="45"/>
      <c r="I14" s="7"/>
      <c r="J14" s="52" t="s">
        <v>562</v>
      </c>
      <c r="K14" s="52" t="s">
        <v>696</v>
      </c>
      <c r="L14" s="56">
        <v>1</v>
      </c>
      <c r="M14" s="56">
        <f>AVERAGE(L14:L16)</f>
        <v>1.0798498843568849</v>
      </c>
      <c r="N14" s="56">
        <f>STDEV(L14:L16)</f>
        <v>8.9673388598649512E-2</v>
      </c>
      <c r="O14" s="56">
        <f>M14/M14</f>
        <v>1</v>
      </c>
      <c r="P14" s="56">
        <f>N14/M14</f>
        <v>8.3042457935767033E-2</v>
      </c>
      <c r="Q14" s="54"/>
    </row>
    <row r="15" spans="1:18">
      <c r="A15" s="43" t="s">
        <v>398</v>
      </c>
      <c r="B15" s="43" t="s">
        <v>234</v>
      </c>
      <c r="C15" s="43">
        <v>1.0070502343646057</v>
      </c>
      <c r="D15" s="43"/>
      <c r="E15" s="43"/>
      <c r="F15" s="44"/>
      <c r="G15" s="44"/>
      <c r="H15" s="43"/>
      <c r="I15" s="7"/>
      <c r="J15" s="52" t="s">
        <v>398</v>
      </c>
      <c r="K15" s="52" t="s">
        <v>696</v>
      </c>
      <c r="L15" s="56">
        <v>1.1768652250179836</v>
      </c>
      <c r="M15" s="56"/>
      <c r="N15" s="56"/>
      <c r="O15" s="56"/>
      <c r="P15" s="56"/>
      <c r="Q15" s="52"/>
    </row>
    <row r="16" spans="1:18">
      <c r="A16" s="43" t="s">
        <v>399</v>
      </c>
      <c r="B16" s="43" t="s">
        <v>234</v>
      </c>
      <c r="C16" s="43">
        <v>1.0765182916499239</v>
      </c>
      <c r="D16" s="43"/>
      <c r="E16" s="43"/>
      <c r="F16" s="44"/>
      <c r="G16" s="44"/>
      <c r="H16" s="43"/>
      <c r="I16" s="7"/>
      <c r="J16" s="52" t="s">
        <v>399</v>
      </c>
      <c r="K16" s="52" t="s">
        <v>696</v>
      </c>
      <c r="L16" s="56">
        <v>1.0626844280526708</v>
      </c>
      <c r="M16" s="56"/>
      <c r="N16" s="56"/>
      <c r="O16" s="56"/>
      <c r="P16" s="56"/>
      <c r="Q16" s="52"/>
    </row>
    <row r="17" spans="1:18">
      <c r="A17" s="43" t="s">
        <v>563</v>
      </c>
      <c r="B17" s="43" t="s">
        <v>234</v>
      </c>
      <c r="C17" s="43">
        <v>1.0158530535602583</v>
      </c>
      <c r="D17" s="43">
        <f>AVERAGE(C17:C19)</f>
        <v>1.0256857727396314</v>
      </c>
      <c r="E17" s="43">
        <f>STDEV(C17:C19)</f>
        <v>8.2578895288903692E-2</v>
      </c>
      <c r="F17" s="44">
        <f>D17/D14</f>
        <v>0.99788841799989081</v>
      </c>
      <c r="G17" s="44">
        <f>E17/D14</f>
        <v>8.0340904953686038E-2</v>
      </c>
      <c r="H17" s="43">
        <f>TTEST(C17:C19,C14:C16,1,2)</f>
        <v>0.48481061854799523</v>
      </c>
      <c r="I17" s="7"/>
      <c r="J17" s="52" t="s">
        <v>563</v>
      </c>
      <c r="K17" s="52" t="s">
        <v>696</v>
      </c>
      <c r="L17" s="56">
        <v>0.64862469447789006</v>
      </c>
      <c r="M17" s="56">
        <f>AVERAGE(L17:L19)</f>
        <v>0.68202594177285658</v>
      </c>
      <c r="N17" s="56">
        <f>STDEV(L17:L19)</f>
        <v>0.34884229971639058</v>
      </c>
      <c r="O17" s="56">
        <f>M17/M14</f>
        <v>0.63159329056097813</v>
      </c>
      <c r="P17" s="56">
        <f>N17/M14</f>
        <v>0.32304703160119985</v>
      </c>
      <c r="Q17" s="52">
        <f>TTEST(L17:L19,L14:L16,1,2)</f>
        <v>6.4146736670848026E-2</v>
      </c>
    </row>
    <row r="18" spans="1:18">
      <c r="A18" s="43" t="s">
        <v>564</v>
      </c>
      <c r="B18" s="43" t="s">
        <v>234</v>
      </c>
      <c r="C18" s="43">
        <v>0.94846345585903102</v>
      </c>
      <c r="D18" s="43"/>
      <c r="E18" s="43"/>
      <c r="F18" s="44"/>
      <c r="G18" s="44"/>
      <c r="H18" s="43"/>
      <c r="I18" s="7"/>
      <c r="J18" s="52" t="s">
        <v>564</v>
      </c>
      <c r="K18" s="52" t="s">
        <v>696</v>
      </c>
      <c r="L18" s="56">
        <v>1.0463674973900596</v>
      </c>
      <c r="M18" s="56"/>
      <c r="N18" s="56"/>
      <c r="O18" s="56"/>
      <c r="P18" s="56"/>
      <c r="Q18" s="52"/>
    </row>
    <row r="19" spans="1:18">
      <c r="A19" s="43" t="s">
        <v>565</v>
      </c>
      <c r="B19" s="43" t="s">
        <v>234</v>
      </c>
      <c r="C19" s="43">
        <v>1.1127408087996042</v>
      </c>
      <c r="D19" s="43"/>
      <c r="E19" s="43"/>
      <c r="F19" s="44"/>
      <c r="G19" s="44"/>
      <c r="H19" s="45"/>
      <c r="I19" s="7"/>
      <c r="J19" s="52" t="s">
        <v>565</v>
      </c>
      <c r="K19" s="52" t="s">
        <v>696</v>
      </c>
      <c r="L19" s="56">
        <v>0.35108563345062033</v>
      </c>
      <c r="M19" s="56"/>
      <c r="N19" s="56"/>
      <c r="O19" s="56"/>
      <c r="P19" s="56"/>
      <c r="Q19" s="54"/>
    </row>
    <row r="20" spans="1:18">
      <c r="A20" s="43" t="s">
        <v>694</v>
      </c>
      <c r="B20" s="43" t="s">
        <v>234</v>
      </c>
      <c r="C20" s="43">
        <v>0.55667721851673879</v>
      </c>
      <c r="D20" s="43">
        <f>AVERAGE(C20:C22)</f>
        <v>0.68430984338238865</v>
      </c>
      <c r="E20" s="43">
        <f>STDEV(C20:C22)</f>
        <v>0.12146509878081302</v>
      </c>
      <c r="F20" s="44">
        <f>D20/D14</f>
        <v>0.66576419911788032</v>
      </c>
      <c r="G20" s="44">
        <f>E20/D14</f>
        <v>0.11817324417090709</v>
      </c>
      <c r="H20" s="46">
        <f>TTEST(C20:C22,C14:C16,2,1)</f>
        <v>2.1090695341578942E-2</v>
      </c>
      <c r="I20" s="7" t="s">
        <v>663</v>
      </c>
      <c r="J20" s="52" t="s">
        <v>694</v>
      </c>
      <c r="K20" s="52" t="s">
        <v>696</v>
      </c>
      <c r="L20" s="56">
        <v>0.8435498376409637</v>
      </c>
      <c r="M20" s="56">
        <f>AVERAGE(L20:L22)</f>
        <v>0.77137032456283661</v>
      </c>
      <c r="N20" s="56">
        <f>STDEV(L20:L22)</f>
        <v>0.10489826666051215</v>
      </c>
      <c r="O20" s="56">
        <f>M20/M14</f>
        <v>0.71433107113979433</v>
      </c>
      <c r="P20" s="56">
        <f>N20/M14</f>
        <v>9.7141526966023919E-2</v>
      </c>
      <c r="Q20" s="55">
        <f>TTEST(L20:L22,L14:L16,2,2)</f>
        <v>1.7968145640589472E-2</v>
      </c>
      <c r="R20" t="s">
        <v>663</v>
      </c>
    </row>
    <row r="21" spans="1:18">
      <c r="A21" s="43" t="s">
        <v>404</v>
      </c>
      <c r="B21" s="43" t="s">
        <v>234</v>
      </c>
      <c r="C21" s="43">
        <v>0.69776540696989897</v>
      </c>
      <c r="D21" s="43"/>
      <c r="E21" s="43"/>
      <c r="F21" s="44"/>
      <c r="G21" s="44"/>
      <c r="H21" s="45"/>
      <c r="I21" s="7"/>
      <c r="J21" s="52" t="s">
        <v>404</v>
      </c>
      <c r="K21" s="52" t="s">
        <v>696</v>
      </c>
      <c r="L21" s="56">
        <v>0.65104141580087149</v>
      </c>
      <c r="M21" s="56"/>
      <c r="N21" s="56"/>
      <c r="O21" s="56"/>
      <c r="P21" s="56"/>
      <c r="Q21" s="54"/>
    </row>
    <row r="22" spans="1:18">
      <c r="A22" s="43" t="s">
        <v>405</v>
      </c>
      <c r="B22" s="43" t="s">
        <v>234</v>
      </c>
      <c r="C22" s="43">
        <v>0.79848690466052807</v>
      </c>
      <c r="D22" s="43"/>
      <c r="E22" s="43"/>
      <c r="F22" s="44"/>
      <c r="G22" s="44"/>
      <c r="H22" s="43"/>
      <c r="I22" s="7"/>
      <c r="J22" s="52" t="s">
        <v>405</v>
      </c>
      <c r="K22" s="52" t="s">
        <v>696</v>
      </c>
      <c r="L22" s="56">
        <v>0.81951972024667463</v>
      </c>
      <c r="M22" s="56"/>
      <c r="N22" s="56"/>
      <c r="O22" s="56"/>
      <c r="P22" s="56"/>
      <c r="Q22" s="52"/>
    </row>
    <row r="23" spans="1:18">
      <c r="A23" s="43" t="s">
        <v>562</v>
      </c>
      <c r="B23" s="43" t="s">
        <v>235</v>
      </c>
      <c r="C23" s="43">
        <v>1</v>
      </c>
      <c r="D23" s="43">
        <f>AVERAGE(C23:C25)</f>
        <v>0.95459698140894733</v>
      </c>
      <c r="E23" s="43">
        <f>STDEV(C23:C25)</f>
        <v>4.3253704043776278E-2</v>
      </c>
      <c r="F23" s="44">
        <f>D23/D23</f>
        <v>1</v>
      </c>
      <c r="G23" s="44">
        <f>E23/D23</f>
        <v>4.5310958327079064E-2</v>
      </c>
      <c r="H23" s="45"/>
      <c r="I23" s="7"/>
      <c r="J23" s="52" t="s">
        <v>562</v>
      </c>
      <c r="K23" s="52" t="s">
        <v>697</v>
      </c>
      <c r="L23" s="56">
        <v>1</v>
      </c>
      <c r="M23" s="56">
        <f>AVERAGE(L23:L25)</f>
        <v>1.0870494535368611</v>
      </c>
      <c r="N23" s="56">
        <f>STDEV(L23:L25)</f>
        <v>0.22597494519835118</v>
      </c>
      <c r="O23" s="56">
        <f>M23/M23</f>
        <v>1</v>
      </c>
      <c r="P23" s="56">
        <f>N23/M23</f>
        <v>0.20787917648374818</v>
      </c>
      <c r="Q23" s="54"/>
    </row>
    <row r="24" spans="1:18">
      <c r="A24" s="43" t="s">
        <v>398</v>
      </c>
      <c r="B24" s="43" t="s">
        <v>235</v>
      </c>
      <c r="C24" s="43">
        <v>0.91387305993796619</v>
      </c>
      <c r="D24" s="43"/>
      <c r="E24" s="43"/>
      <c r="F24" s="44"/>
      <c r="G24" s="44"/>
      <c r="H24" s="43"/>
      <c r="J24" s="52" t="s">
        <v>398</v>
      </c>
      <c r="K24" s="52" t="s">
        <v>697</v>
      </c>
      <c r="L24" s="56">
        <v>0.91754490922594345</v>
      </c>
      <c r="M24" s="56"/>
      <c r="N24" s="56"/>
      <c r="O24" s="56"/>
      <c r="P24" s="56"/>
      <c r="Q24" s="52"/>
    </row>
    <row r="25" spans="1:18">
      <c r="A25" s="43" t="s">
        <v>399</v>
      </c>
      <c r="B25" s="43" t="s">
        <v>235</v>
      </c>
      <c r="C25" s="43">
        <v>0.94991788428887558</v>
      </c>
      <c r="D25" s="43"/>
      <c r="E25" s="43"/>
      <c r="F25" s="44"/>
      <c r="G25" s="44"/>
      <c r="H25" s="43"/>
      <c r="J25" s="52" t="s">
        <v>399</v>
      </c>
      <c r="K25" s="52" t="s">
        <v>697</v>
      </c>
      <c r="L25" s="56">
        <v>1.34360345138464</v>
      </c>
      <c r="M25" s="56"/>
      <c r="N25" s="56"/>
      <c r="O25" s="56"/>
      <c r="P25" s="56"/>
      <c r="Q25" s="52"/>
    </row>
    <row r="26" spans="1:18">
      <c r="A26" s="43" t="s">
        <v>563</v>
      </c>
      <c r="B26" s="43" t="s">
        <v>235</v>
      </c>
      <c r="C26" s="43">
        <v>0.96111150750264396</v>
      </c>
      <c r="D26" s="43">
        <f>AVERAGE(C26:C28)</f>
        <v>0.85759923998795007</v>
      </c>
      <c r="E26" s="43">
        <f>STDEV(C26:C28)</f>
        <v>0.16131778323986468</v>
      </c>
      <c r="F26" s="44">
        <f>D26/D23</f>
        <v>0.89838880353693096</v>
      </c>
      <c r="G26" s="44">
        <f>E26/D23</f>
        <v>0.16899046024822539</v>
      </c>
      <c r="H26" s="43">
        <f>TTEST(C26:C28,C23:C25,1,2)</f>
        <v>0.18568294832739593</v>
      </c>
      <c r="J26" s="52" t="s">
        <v>563</v>
      </c>
      <c r="K26" s="52" t="s">
        <v>697</v>
      </c>
      <c r="L26" s="56">
        <v>1.3819937570987464</v>
      </c>
      <c r="M26" s="56">
        <f>AVERAGE(L26:L28)</f>
        <v>1.2021116236626623</v>
      </c>
      <c r="N26" s="56">
        <f>STDEV(L26:L28)</f>
        <v>0.41549786619917456</v>
      </c>
      <c r="O26" s="56">
        <f>M26/M23</f>
        <v>1.1058481467898549</v>
      </c>
      <c r="P26" s="56">
        <f>N26/M23</f>
        <v>0.38222535768478294</v>
      </c>
      <c r="Q26" s="52">
        <f>TTEST(L26:L28,L23:L25,1,2)</f>
        <v>0.34757326442968783</v>
      </c>
    </row>
    <row r="27" spans="1:18">
      <c r="A27" s="43" t="s">
        <v>564</v>
      </c>
      <c r="B27" s="43" t="s">
        <v>235</v>
      </c>
      <c r="C27" s="43">
        <v>0.67172623538692877</v>
      </c>
      <c r="D27" s="43"/>
      <c r="E27" s="43"/>
      <c r="F27" s="44"/>
      <c r="G27" s="44"/>
      <c r="H27" s="43"/>
      <c r="J27" s="52" t="s">
        <v>564</v>
      </c>
      <c r="K27" s="52" t="s">
        <v>697</v>
      </c>
      <c r="L27" s="56">
        <v>0.72698191436941462</v>
      </c>
      <c r="M27" s="56"/>
      <c r="N27" s="56"/>
      <c r="O27" s="56"/>
      <c r="P27" s="56"/>
      <c r="Q27" s="52"/>
    </row>
    <row r="28" spans="1:18">
      <c r="A28" s="43" t="s">
        <v>565</v>
      </c>
      <c r="B28" s="43" t="s">
        <v>235</v>
      </c>
      <c r="C28" s="43">
        <v>0.93995997707427748</v>
      </c>
      <c r="D28" s="43"/>
      <c r="E28" s="43"/>
      <c r="F28" s="44"/>
      <c r="G28" s="44"/>
      <c r="H28" s="45"/>
      <c r="J28" s="52" t="s">
        <v>565</v>
      </c>
      <c r="K28" s="52" t="s">
        <v>697</v>
      </c>
      <c r="L28" s="56">
        <v>1.4973591995198259</v>
      </c>
      <c r="M28" s="56"/>
      <c r="N28" s="56"/>
      <c r="O28" s="56"/>
      <c r="P28" s="56"/>
      <c r="Q28" s="54"/>
    </row>
    <row r="29" spans="1:18">
      <c r="A29" s="43" t="s">
        <v>694</v>
      </c>
      <c r="B29" s="43" t="s">
        <v>235</v>
      </c>
      <c r="C29" s="43">
        <v>0.80949555418015962</v>
      </c>
      <c r="D29" s="43">
        <f>AVERAGE(C29:C31)</f>
        <v>0.88774058697338765</v>
      </c>
      <c r="E29" s="43">
        <f>STDEV(C29:C31)</f>
        <v>0.17724595098069632</v>
      </c>
      <c r="F29" s="44">
        <f>D29/D23</f>
        <v>0.929963748327716</v>
      </c>
      <c r="G29" s="44">
        <f>E29/D23</f>
        <v>0.18567621146160374</v>
      </c>
      <c r="H29" s="46">
        <f>TTEST(C29:C31,C23:C25,1,2)</f>
        <v>0.28005732642705294</v>
      </c>
      <c r="J29" s="52" t="s">
        <v>694</v>
      </c>
      <c r="K29" s="52" t="s">
        <v>697</v>
      </c>
      <c r="L29" s="56">
        <v>1.0630019934554482</v>
      </c>
      <c r="M29" s="56">
        <f>AVERAGE(L29:L31)</f>
        <v>1.3970963188854508</v>
      </c>
      <c r="N29" s="56">
        <f>STDEV(L29:L31)</f>
        <v>0.32999791493792135</v>
      </c>
      <c r="O29" s="56">
        <f>M29/M23</f>
        <v>1.2852187307024632</v>
      </c>
      <c r="P29" s="56">
        <f>N29/M23</f>
        <v>0.30357212715965121</v>
      </c>
      <c r="Q29" s="55">
        <f>TTEST(L29:L31,L23:L25,1,2)</f>
        <v>0.12525143213401846</v>
      </c>
    </row>
    <row r="30" spans="1:18">
      <c r="A30" s="43" t="s">
        <v>404</v>
      </c>
      <c r="B30" s="43" t="s">
        <v>235</v>
      </c>
      <c r="C30" s="43">
        <v>0.76308150101051342</v>
      </c>
      <c r="D30" s="43"/>
      <c r="E30" s="43"/>
      <c r="F30" s="44"/>
      <c r="G30" s="44"/>
      <c r="H30" s="45"/>
      <c r="J30" s="52" t="s">
        <v>404</v>
      </c>
      <c r="K30" s="52" t="s">
        <v>697</v>
      </c>
      <c r="L30" s="56">
        <v>1.7228392917215123</v>
      </c>
      <c r="M30" s="56"/>
      <c r="N30" s="56"/>
      <c r="O30" s="56"/>
      <c r="P30" s="56"/>
      <c r="Q30" s="54"/>
    </row>
    <row r="31" spans="1:18">
      <c r="A31" s="43" t="s">
        <v>405</v>
      </c>
      <c r="B31" s="43" t="s">
        <v>235</v>
      </c>
      <c r="C31" s="43">
        <v>1.0906447057294899</v>
      </c>
      <c r="D31" s="43"/>
      <c r="E31" s="43"/>
      <c r="F31" s="44"/>
      <c r="G31" s="44"/>
      <c r="H31" s="43"/>
      <c r="J31" s="52" t="s">
        <v>405</v>
      </c>
      <c r="K31" s="52" t="s">
        <v>697</v>
      </c>
      <c r="L31" s="56">
        <v>1.4054476714793915</v>
      </c>
      <c r="M31" s="56"/>
      <c r="N31" s="56"/>
      <c r="O31" s="56"/>
      <c r="P31" s="56"/>
      <c r="Q31" s="52"/>
    </row>
    <row r="32" spans="1:18">
      <c r="A32" s="43" t="s">
        <v>562</v>
      </c>
      <c r="B32" s="43" t="s">
        <v>566</v>
      </c>
      <c r="C32" s="43">
        <v>1</v>
      </c>
      <c r="D32" s="43">
        <f>AVERAGE(C32:C34)</f>
        <v>0.78636467924407383</v>
      </c>
      <c r="E32" s="43">
        <f>STDEV(C32:C34)</f>
        <v>0.18572352369805489</v>
      </c>
      <c r="F32" s="44">
        <f>D32/D32</f>
        <v>1</v>
      </c>
      <c r="G32" s="44">
        <f>E32/D32</f>
        <v>0.23617989032339226</v>
      </c>
      <c r="H32" s="45"/>
    </row>
    <row r="33" spans="1:18">
      <c r="A33" s="43" t="s">
        <v>398</v>
      </c>
      <c r="B33" s="43" t="s">
        <v>566</v>
      </c>
      <c r="C33" s="43">
        <v>0.6633239011337988</v>
      </c>
      <c r="D33" s="43"/>
      <c r="E33" s="43"/>
      <c r="F33" s="44"/>
      <c r="G33" s="44"/>
      <c r="H33" s="43"/>
    </row>
    <row r="34" spans="1:18">
      <c r="A34" s="43" t="s">
        <v>399</v>
      </c>
      <c r="B34" s="43" t="s">
        <v>566</v>
      </c>
      <c r="C34" s="43">
        <v>0.69577013659842257</v>
      </c>
      <c r="D34" s="43"/>
      <c r="E34" s="43"/>
      <c r="F34" s="44"/>
      <c r="G34" s="44"/>
      <c r="H34" s="43"/>
    </row>
    <row r="35" spans="1:18">
      <c r="A35" s="43" t="s">
        <v>563</v>
      </c>
      <c r="B35" s="43" t="s">
        <v>566</v>
      </c>
      <c r="C35" s="43">
        <v>0.54530721299602791</v>
      </c>
      <c r="D35" s="43">
        <f>AVERAGE(C35:C37)</f>
        <v>0.61982195113597638</v>
      </c>
      <c r="E35" s="43">
        <f>STDEV(C35:C37)</f>
        <v>7.9677524518601536E-2</v>
      </c>
      <c r="F35" s="44">
        <f>D35/D32</f>
        <v>0.78821184050612036</v>
      </c>
      <c r="G35" s="44">
        <f>E35/D32</f>
        <v>0.10132388524265219</v>
      </c>
      <c r="H35" s="43">
        <f>TTEST(C35:C37,C32:C34,1,2)</f>
        <v>0.11332431574249956</v>
      </c>
    </row>
    <row r="36" spans="1:18" ht="20">
      <c r="A36" s="43" t="s">
        <v>564</v>
      </c>
      <c r="B36" s="43" t="s">
        <v>566</v>
      </c>
      <c r="C36" s="43">
        <v>0.61034418071366281</v>
      </c>
      <c r="D36" s="43"/>
      <c r="E36" s="43"/>
      <c r="F36" s="44"/>
      <c r="G36" s="44"/>
      <c r="H36" s="43"/>
      <c r="J36" s="164" t="s">
        <v>291</v>
      </c>
      <c r="K36" s="144"/>
      <c r="L36" s="144"/>
      <c r="M36" s="144"/>
      <c r="N36" s="144"/>
      <c r="O36" s="144"/>
      <c r="P36" s="144"/>
      <c r="Q36" s="144"/>
    </row>
    <row r="37" spans="1:18">
      <c r="A37" s="43" t="s">
        <v>565</v>
      </c>
      <c r="B37" s="43" t="s">
        <v>566</v>
      </c>
      <c r="C37" s="43">
        <v>0.7038144596982383</v>
      </c>
      <c r="D37" s="43"/>
      <c r="E37" s="43"/>
      <c r="F37" s="44"/>
      <c r="G37" s="44"/>
      <c r="H37" s="45"/>
      <c r="J37" s="158" t="s">
        <v>622</v>
      </c>
      <c r="K37" s="158" t="s">
        <v>623</v>
      </c>
      <c r="L37" s="159" t="s">
        <v>512</v>
      </c>
      <c r="M37" s="159" t="s">
        <v>619</v>
      </c>
      <c r="N37" s="159" t="s">
        <v>620</v>
      </c>
      <c r="O37" s="145" t="s">
        <v>442</v>
      </c>
      <c r="P37" s="145" t="s">
        <v>360</v>
      </c>
      <c r="Q37" s="145" t="s">
        <v>508</v>
      </c>
    </row>
    <row r="38" spans="1:18">
      <c r="A38" s="43" t="s">
        <v>694</v>
      </c>
      <c r="B38" s="43" t="s">
        <v>566</v>
      </c>
      <c r="C38" s="43">
        <v>0.18268620155401222</v>
      </c>
      <c r="D38" s="43">
        <f>AVERAGE(C38:C40)</f>
        <v>0.21133909548806484</v>
      </c>
      <c r="E38" s="43">
        <f>STDEV(C38:C40)</f>
        <v>7.7625956913481148E-2</v>
      </c>
      <c r="F38" s="44">
        <f>D38/D32</f>
        <v>0.2687545626937663</v>
      </c>
      <c r="G38" s="44">
        <f>E38/D32</f>
        <v>9.8714958800161734E-2</v>
      </c>
      <c r="H38" s="46">
        <f>TTEST(C38:C40,C32:C34,1,2)</f>
        <v>3.8864991378161225E-3</v>
      </c>
      <c r="I38" t="s">
        <v>52</v>
      </c>
      <c r="J38" s="96" t="s">
        <v>562</v>
      </c>
      <c r="K38" s="96" t="s">
        <v>282</v>
      </c>
      <c r="L38" s="96">
        <v>1</v>
      </c>
      <c r="M38" s="96">
        <v>0.85930585002561111</v>
      </c>
      <c r="N38" s="96">
        <v>0.13959682875406987</v>
      </c>
      <c r="O38" s="96">
        <v>1</v>
      </c>
      <c r="P38" s="96">
        <v>0.16245301803765128</v>
      </c>
      <c r="Q38" s="96"/>
    </row>
    <row r="39" spans="1:18">
      <c r="A39" s="43" t="s">
        <v>404</v>
      </c>
      <c r="B39" s="43" t="s">
        <v>566</v>
      </c>
      <c r="C39" s="43">
        <v>0.29921857052760897</v>
      </c>
      <c r="D39" s="43"/>
      <c r="E39" s="43"/>
      <c r="F39" s="44"/>
      <c r="G39" s="44"/>
      <c r="H39" s="45"/>
      <c r="J39" s="96" t="s">
        <v>398</v>
      </c>
      <c r="K39" s="96" t="s">
        <v>282</v>
      </c>
      <c r="L39" s="96">
        <v>0.72083284957364935</v>
      </c>
      <c r="M39" s="96" t="s">
        <v>496</v>
      </c>
      <c r="N39" s="96" t="s">
        <v>496</v>
      </c>
      <c r="O39" s="96"/>
      <c r="P39" s="96"/>
      <c r="Q39" s="96"/>
    </row>
    <row r="40" spans="1:18">
      <c r="A40" s="43" t="s">
        <v>405</v>
      </c>
      <c r="B40" s="43" t="s">
        <v>566</v>
      </c>
      <c r="C40" s="43">
        <v>0.15211251438257331</v>
      </c>
      <c r="D40" s="43"/>
      <c r="E40" s="43"/>
      <c r="F40" s="44"/>
      <c r="G40" s="44"/>
      <c r="H40" s="43"/>
      <c r="J40" s="96" t="s">
        <v>399</v>
      </c>
      <c r="K40" s="96" t="s">
        <v>282</v>
      </c>
      <c r="L40" s="96">
        <v>0.85708470050318408</v>
      </c>
      <c r="M40" s="96" t="s">
        <v>496</v>
      </c>
      <c r="N40" s="96" t="s">
        <v>496</v>
      </c>
      <c r="O40" s="96"/>
      <c r="P40" s="96"/>
      <c r="Q40" s="96"/>
    </row>
    <row r="41" spans="1:18">
      <c r="A41" s="43" t="s">
        <v>562</v>
      </c>
      <c r="B41" s="43" t="s">
        <v>236</v>
      </c>
      <c r="C41" s="43">
        <v>1</v>
      </c>
      <c r="D41" s="43">
        <f>AVERAGE(C41:C43)</f>
        <v>1.2699813342987079</v>
      </c>
      <c r="E41" s="43">
        <f>STDEV(C41:C43)</f>
        <v>0.23489583720609414</v>
      </c>
      <c r="F41" s="44">
        <f>D41/D41</f>
        <v>1</v>
      </c>
      <c r="G41" s="44">
        <f>E41/D41</f>
        <v>0.18496007056340336</v>
      </c>
      <c r="H41" s="45"/>
      <c r="J41" s="96" t="s">
        <v>563</v>
      </c>
      <c r="K41" s="96" t="s">
        <v>282</v>
      </c>
      <c r="L41" s="96">
        <v>1.2256107871766135</v>
      </c>
      <c r="M41" s="96">
        <v>1.0127972532659488</v>
      </c>
      <c r="N41" s="96">
        <v>0.21312746363826759</v>
      </c>
      <c r="O41" s="96">
        <v>1.1786225512554849</v>
      </c>
      <c r="P41" s="96">
        <v>0.24802282404095755</v>
      </c>
      <c r="Q41" s="96">
        <f>TTEST(L38:L40,L41:L43,1,2)</f>
        <v>0.17781726931796643</v>
      </c>
    </row>
    <row r="42" spans="1:18">
      <c r="A42" s="43" t="s">
        <v>398</v>
      </c>
      <c r="B42" s="43" t="s">
        <v>236</v>
      </c>
      <c r="C42" s="43">
        <v>1.3824195362952572</v>
      </c>
      <c r="D42" s="43"/>
      <c r="E42" s="43"/>
      <c r="F42" s="44"/>
      <c r="G42" s="44"/>
      <c r="H42" s="43"/>
      <c r="J42" s="96" t="s">
        <v>564</v>
      </c>
      <c r="K42" s="96" t="s">
        <v>282</v>
      </c>
      <c r="L42" s="96">
        <v>1.0134237315908645</v>
      </c>
      <c r="M42" s="96" t="s">
        <v>496</v>
      </c>
      <c r="N42" s="96" t="s">
        <v>496</v>
      </c>
      <c r="O42" s="96"/>
      <c r="P42" s="96"/>
      <c r="Q42" s="96"/>
    </row>
    <row r="43" spans="1:18">
      <c r="A43" s="43" t="s">
        <v>399</v>
      </c>
      <c r="B43" s="43" t="s">
        <v>236</v>
      </c>
      <c r="C43" s="43">
        <v>1.4275244666008664</v>
      </c>
      <c r="D43" s="43"/>
      <c r="E43" s="43"/>
      <c r="F43" s="44"/>
      <c r="G43" s="44"/>
      <c r="H43" s="43"/>
      <c r="J43" s="96" t="s">
        <v>565</v>
      </c>
      <c r="K43" s="96" t="s">
        <v>282</v>
      </c>
      <c r="L43" s="96">
        <v>0.79935724103036887</v>
      </c>
      <c r="M43" s="96" t="s">
        <v>496</v>
      </c>
      <c r="N43" s="96" t="s">
        <v>496</v>
      </c>
      <c r="O43" s="96"/>
      <c r="P43" s="96"/>
      <c r="Q43" s="96"/>
    </row>
    <row r="44" spans="1:18">
      <c r="A44" s="43" t="s">
        <v>563</v>
      </c>
      <c r="B44" s="43" t="s">
        <v>236</v>
      </c>
      <c r="C44" s="43">
        <v>1.2662387654920098</v>
      </c>
      <c r="D44" s="43">
        <f>AVERAGE(C44:C46)</f>
        <v>1.260504729807056</v>
      </c>
      <c r="E44" s="43">
        <f>STDEV(C44:C46)</f>
        <v>7.2560818739791394E-2</v>
      </c>
      <c r="F44" s="44">
        <f>D44/D41</f>
        <v>0.99253799702742485</v>
      </c>
      <c r="G44" s="44">
        <f>E44/D41</f>
        <v>5.7135342685851333E-2</v>
      </c>
      <c r="H44" s="43">
        <f>TTEST(C44:C46,C41:C43,1,2)</f>
        <v>0.47498644895096276</v>
      </c>
      <c r="J44" s="96" t="s">
        <v>694</v>
      </c>
      <c r="K44" s="96" t="s">
        <v>282</v>
      </c>
      <c r="L44" s="96">
        <v>0.68794416759579258</v>
      </c>
      <c r="M44" s="96">
        <v>0.63174210963389921</v>
      </c>
      <c r="N44" s="96">
        <v>9.3751136892317163E-2</v>
      </c>
      <c r="O44" s="96">
        <v>0.73517724755984204</v>
      </c>
      <c r="P44" s="96">
        <v>0.109101010879331</v>
      </c>
      <c r="Q44" s="96">
        <f>TTEST(L38:L40,L44:L46,1,2)</f>
        <v>3.9517599327972941E-2</v>
      </c>
      <c r="R44" t="s">
        <v>147</v>
      </c>
    </row>
    <row r="45" spans="1:18">
      <c r="A45" s="43" t="s">
        <v>564</v>
      </c>
      <c r="B45" s="43" t="s">
        <v>236</v>
      </c>
      <c r="C45" s="43">
        <v>1.1852470147565701</v>
      </c>
      <c r="D45" s="43"/>
      <c r="E45" s="43"/>
      <c r="F45" s="44"/>
      <c r="G45" s="44"/>
      <c r="H45" s="43"/>
      <c r="J45" s="96" t="s">
        <v>404</v>
      </c>
      <c r="K45" s="96" t="s">
        <v>282</v>
      </c>
      <c r="L45" s="96">
        <v>0.5235144797064637</v>
      </c>
      <c r="M45" s="96" t="s">
        <v>496</v>
      </c>
      <c r="N45" s="96" t="s">
        <v>496</v>
      </c>
      <c r="O45" s="96"/>
      <c r="P45" s="96"/>
      <c r="Q45" s="96"/>
    </row>
    <row r="46" spans="1:18">
      <c r="A46" s="43" t="s">
        <v>565</v>
      </c>
      <c r="B46" s="43" t="s">
        <v>236</v>
      </c>
      <c r="C46" s="43">
        <v>1.3300284091725878</v>
      </c>
      <c r="D46" s="43"/>
      <c r="E46" s="43"/>
      <c r="F46" s="44"/>
      <c r="G46" s="44"/>
      <c r="H46" s="45"/>
      <c r="J46" s="96" t="s">
        <v>405</v>
      </c>
      <c r="K46" s="96" t="s">
        <v>282</v>
      </c>
      <c r="L46" s="96">
        <v>0.68376768159944135</v>
      </c>
      <c r="M46" s="96" t="s">
        <v>496</v>
      </c>
      <c r="N46" s="96" t="s">
        <v>496</v>
      </c>
      <c r="O46" s="96"/>
      <c r="P46" s="96"/>
      <c r="Q46" s="96"/>
    </row>
    <row r="47" spans="1:18">
      <c r="A47" s="43" t="s">
        <v>694</v>
      </c>
      <c r="B47" s="43" t="s">
        <v>236</v>
      </c>
      <c r="C47" s="43">
        <v>0.9232591667434713</v>
      </c>
      <c r="D47" s="43">
        <f>AVERAGE(C47:C49)</f>
        <v>1.0045958208172261</v>
      </c>
      <c r="E47" s="43">
        <f>STDEV(C47:C49)</f>
        <v>0.10166779447546111</v>
      </c>
      <c r="F47" s="44">
        <f>D47/D41</f>
        <v>0.79103195746728872</v>
      </c>
      <c r="G47" s="44">
        <f>E47/D41</f>
        <v>8.0054558070810342E-2</v>
      </c>
      <c r="H47" s="46">
        <f>TTEST(C47:C49,C41:C43,1,2)</f>
        <v>7.3471053706087322E-2</v>
      </c>
      <c r="J47" s="96" t="s">
        <v>562</v>
      </c>
      <c r="K47" s="96" t="s">
        <v>283</v>
      </c>
      <c r="L47" s="96">
        <v>1</v>
      </c>
      <c r="M47" s="96">
        <v>0.77052994409769804</v>
      </c>
      <c r="N47" s="96">
        <v>0.20068281366159446</v>
      </c>
      <c r="O47" s="96">
        <v>1</v>
      </c>
      <c r="P47" s="96">
        <v>0.26044778038651961</v>
      </c>
      <c r="Q47" s="96"/>
    </row>
    <row r="48" spans="1:18">
      <c r="A48" s="43" t="s">
        <v>404</v>
      </c>
      <c r="B48" s="43" t="s">
        <v>236</v>
      </c>
      <c r="C48" s="43">
        <v>0.97195247101085191</v>
      </c>
      <c r="D48" s="43"/>
      <c r="E48" s="43"/>
      <c r="F48" s="44"/>
      <c r="G48" s="44"/>
      <c r="H48" s="45"/>
      <c r="J48" s="96" t="s">
        <v>398</v>
      </c>
      <c r="K48" s="96" t="s">
        <v>283</v>
      </c>
      <c r="L48" s="96">
        <v>0.68374508219757335</v>
      </c>
      <c r="M48" s="96" t="s">
        <v>496</v>
      </c>
      <c r="N48" s="96" t="s">
        <v>496</v>
      </c>
      <c r="O48" s="96"/>
      <c r="P48" s="96"/>
      <c r="Q48" s="96"/>
    </row>
    <row r="49" spans="1:18">
      <c r="A49" s="43" t="s">
        <v>405</v>
      </c>
      <c r="B49" s="43" t="s">
        <v>236</v>
      </c>
      <c r="C49" s="43">
        <v>1.1185758246973552</v>
      </c>
      <c r="D49" s="43"/>
      <c r="E49" s="43"/>
      <c r="F49" s="44"/>
      <c r="G49" s="44"/>
      <c r="H49" s="43"/>
      <c r="J49" s="96" t="s">
        <v>399</v>
      </c>
      <c r="K49" s="96" t="s">
        <v>283</v>
      </c>
      <c r="L49" s="96">
        <v>0.62784475009552043</v>
      </c>
      <c r="M49" s="96" t="s">
        <v>496</v>
      </c>
      <c r="N49" s="96" t="s">
        <v>496</v>
      </c>
      <c r="O49" s="96"/>
      <c r="P49" s="96"/>
      <c r="Q49" s="96"/>
    </row>
    <row r="50" spans="1:18">
      <c r="A50" s="43" t="s">
        <v>562</v>
      </c>
      <c r="B50" s="43" t="s">
        <v>233</v>
      </c>
      <c r="C50" s="43">
        <v>1</v>
      </c>
      <c r="D50" s="43">
        <f>AVERAGE(C50:C52)</f>
        <v>0.88186552168575127</v>
      </c>
      <c r="E50" s="43">
        <f>STDEV(C50:C52)</f>
        <v>0.12963104797742955</v>
      </c>
      <c r="F50" s="44">
        <f>D50/D50</f>
        <v>1</v>
      </c>
      <c r="G50" s="44">
        <f>E50/D50</f>
        <v>0.14699638980060156</v>
      </c>
      <c r="H50" s="45"/>
      <c r="J50" s="96" t="s">
        <v>563</v>
      </c>
      <c r="K50" s="96" t="s">
        <v>283</v>
      </c>
      <c r="L50" s="96">
        <v>0.80383794027965549</v>
      </c>
      <c r="M50" s="96">
        <v>0.67387830903959856</v>
      </c>
      <c r="N50" s="96">
        <v>0.14053956345481269</v>
      </c>
      <c r="O50" s="96">
        <v>0.87456472548736586</v>
      </c>
      <c r="P50" s="96">
        <v>0.18239338332189883</v>
      </c>
      <c r="Q50" s="96">
        <f>TTEST(L47:L49,L50:L52,1,2)</f>
        <v>0.26597510627976012</v>
      </c>
    </row>
    <row r="51" spans="1:18">
      <c r="A51" s="43" t="s">
        <v>398</v>
      </c>
      <c r="B51" s="43" t="s">
        <v>233</v>
      </c>
      <c r="C51" s="43">
        <v>0.74319054185730982</v>
      </c>
      <c r="D51" s="43"/>
      <c r="E51" s="43"/>
      <c r="F51" s="44"/>
      <c r="G51" s="44"/>
      <c r="H51" s="43"/>
      <c r="J51" s="96" t="s">
        <v>564</v>
      </c>
      <c r="K51" s="96" t="s">
        <v>283</v>
      </c>
      <c r="L51" s="96">
        <v>0.52473056851922228</v>
      </c>
      <c r="M51" s="96" t="s">
        <v>496</v>
      </c>
      <c r="N51" s="96" t="s">
        <v>496</v>
      </c>
      <c r="O51" s="96"/>
      <c r="P51" s="96"/>
      <c r="Q51" s="96"/>
    </row>
    <row r="52" spans="1:18">
      <c r="A52" s="43" t="s">
        <v>399</v>
      </c>
      <c r="B52" s="43" t="s">
        <v>233</v>
      </c>
      <c r="C52" s="43">
        <v>0.9024060231999439</v>
      </c>
      <c r="D52" s="43"/>
      <c r="E52" s="43"/>
      <c r="F52" s="44"/>
      <c r="G52" s="44"/>
      <c r="H52" s="43"/>
      <c r="J52" s="96" t="s">
        <v>565</v>
      </c>
      <c r="K52" s="96" t="s">
        <v>283</v>
      </c>
      <c r="L52" s="96">
        <v>0.693066418319918</v>
      </c>
      <c r="M52" s="96" t="s">
        <v>496</v>
      </c>
      <c r="N52" s="96" t="s">
        <v>496</v>
      </c>
      <c r="O52" s="96"/>
      <c r="P52" s="96"/>
      <c r="Q52" s="96"/>
    </row>
    <row r="53" spans="1:18">
      <c r="A53" s="43" t="s">
        <v>563</v>
      </c>
      <c r="B53" s="43" t="s">
        <v>233</v>
      </c>
      <c r="C53" s="43">
        <v>0.72208903581848072</v>
      </c>
      <c r="D53" s="43">
        <f>AVERAGE(C53:C55)</f>
        <v>0.67165403165043591</v>
      </c>
      <c r="E53" s="43">
        <f>STDEV(C53:C55)</f>
        <v>0.11014862126239695</v>
      </c>
      <c r="F53" s="44">
        <f>D53/D50</f>
        <v>0.76162863286288762</v>
      </c>
      <c r="G53" s="44">
        <f>E53/D50</f>
        <v>0.12490410221712683</v>
      </c>
      <c r="H53" s="43">
        <f>TTEST(C53:C55,C50:C52,1,2)</f>
        <v>4.9522767221912914E-2</v>
      </c>
      <c r="J53" s="96" t="s">
        <v>694</v>
      </c>
      <c r="K53" s="96" t="s">
        <v>283</v>
      </c>
      <c r="L53" s="96">
        <v>0.50344257750439825</v>
      </c>
      <c r="M53" s="96">
        <v>0.45569772100900519</v>
      </c>
      <c r="N53" s="96">
        <v>6.6978622953216452E-2</v>
      </c>
      <c r="O53" s="96">
        <v>0.59140819185506677</v>
      </c>
      <c r="P53" s="96">
        <v>8.692539915713389E-2</v>
      </c>
      <c r="Q53" s="96">
        <f>TTEST(L47:L49,L53:L55,1,2)</f>
        <v>3.0745263426547181E-2</v>
      </c>
      <c r="R53" t="s">
        <v>147</v>
      </c>
    </row>
    <row r="54" spans="1:18">
      <c r="A54" s="43" t="s">
        <v>564</v>
      </c>
      <c r="B54" s="43" t="s">
        <v>233</v>
      </c>
      <c r="C54" s="43">
        <v>0.54531802714507716</v>
      </c>
      <c r="D54" s="43"/>
      <c r="E54" s="43"/>
      <c r="F54" s="44"/>
      <c r="G54" s="44"/>
      <c r="H54" s="43"/>
      <c r="J54" s="96" t="s">
        <v>404</v>
      </c>
      <c r="K54" s="96" t="s">
        <v>283</v>
      </c>
      <c r="L54" s="96">
        <v>0.484517393131145</v>
      </c>
      <c r="M54" s="96" t="s">
        <v>496</v>
      </c>
      <c r="N54" s="96" t="s">
        <v>496</v>
      </c>
      <c r="O54" s="96"/>
      <c r="P54" s="96"/>
      <c r="Q54" s="96"/>
    </row>
    <row r="55" spans="1:18">
      <c r="A55" s="43" t="s">
        <v>565</v>
      </c>
      <c r="B55" s="43" t="s">
        <v>233</v>
      </c>
      <c r="C55" s="43">
        <v>0.74755503198775008</v>
      </c>
      <c r="D55" s="43"/>
      <c r="E55" s="43"/>
      <c r="F55" s="44"/>
      <c r="G55" s="44"/>
      <c r="H55" s="45"/>
      <c r="J55" s="96" t="s">
        <v>405</v>
      </c>
      <c r="K55" s="96" t="s">
        <v>283</v>
      </c>
      <c r="L55" s="96">
        <v>0.37913319239147225</v>
      </c>
      <c r="M55" s="96" t="s">
        <v>496</v>
      </c>
      <c r="N55" s="96" t="s">
        <v>496</v>
      </c>
      <c r="O55" s="96"/>
      <c r="P55" s="96"/>
      <c r="Q55" s="96"/>
    </row>
    <row r="56" spans="1:18">
      <c r="A56" s="43" t="s">
        <v>694</v>
      </c>
      <c r="B56" s="43" t="s">
        <v>233</v>
      </c>
      <c r="C56" s="43">
        <v>0.53030567321784194</v>
      </c>
      <c r="D56" s="43">
        <f>AVERAGE(C56:C58)</f>
        <v>0.57635205313610216</v>
      </c>
      <c r="E56" s="43">
        <f>STDEV(C56:C58)</f>
        <v>7.3495366816839339E-2</v>
      </c>
      <c r="F56" s="44">
        <f>D56/D50</f>
        <v>0.65356002583518913</v>
      </c>
      <c r="G56" s="44">
        <f>E56/D50</f>
        <v>8.3340787239700106E-2</v>
      </c>
      <c r="H56" s="46">
        <f>TTEST(C56:C58,C50:C52,1,2)</f>
        <v>1.1887974708037395E-2</v>
      </c>
      <c r="I56" t="s">
        <v>53</v>
      </c>
      <c r="J56" s="96" t="s">
        <v>562</v>
      </c>
      <c r="K56" s="96" t="s">
        <v>284</v>
      </c>
      <c r="L56" s="96">
        <v>1</v>
      </c>
      <c r="M56" s="96">
        <v>0.71022443616327047</v>
      </c>
      <c r="N56" s="96">
        <v>0.25179202743120749</v>
      </c>
      <c r="O56" s="96">
        <v>1</v>
      </c>
      <c r="P56" s="96">
        <v>0.35452459055256175</v>
      </c>
      <c r="Q56" s="96"/>
    </row>
    <row r="57" spans="1:18">
      <c r="A57" s="43" t="s">
        <v>404</v>
      </c>
      <c r="B57" s="43" t="s">
        <v>233</v>
      </c>
      <c r="C57" s="43">
        <v>0.53763897242831071</v>
      </c>
      <c r="D57" s="43"/>
      <c r="E57" s="43"/>
      <c r="F57" s="44"/>
      <c r="G57" s="44"/>
      <c r="H57" s="45"/>
      <c r="J57" s="96" t="s">
        <v>398</v>
      </c>
      <c r="K57" s="96" t="s">
        <v>284</v>
      </c>
      <c r="L57" s="96">
        <v>0.54479846955767419</v>
      </c>
      <c r="M57" s="96" t="s">
        <v>496</v>
      </c>
      <c r="N57" s="96" t="s">
        <v>496</v>
      </c>
      <c r="O57" s="96"/>
      <c r="P57" s="96"/>
      <c r="Q57" s="96"/>
    </row>
    <row r="58" spans="1:18">
      <c r="A58" s="43" t="s">
        <v>405</v>
      </c>
      <c r="B58" s="43" t="s">
        <v>233</v>
      </c>
      <c r="C58" s="43">
        <v>0.6611115137621536</v>
      </c>
      <c r="D58" s="43"/>
      <c r="E58" s="43"/>
      <c r="F58" s="44"/>
      <c r="G58" s="44"/>
      <c r="H58" s="43"/>
      <c r="J58" s="96" t="s">
        <v>399</v>
      </c>
      <c r="K58" s="96" t="s">
        <v>284</v>
      </c>
      <c r="L58" s="96">
        <v>0.58587483893213732</v>
      </c>
      <c r="M58" s="96" t="s">
        <v>496</v>
      </c>
      <c r="N58" s="96" t="s">
        <v>496</v>
      </c>
      <c r="O58" s="96"/>
      <c r="P58" s="96"/>
      <c r="Q58" s="96"/>
    </row>
    <row r="59" spans="1:18">
      <c r="A59" s="43" t="s">
        <v>562</v>
      </c>
      <c r="B59" s="43" t="s">
        <v>567</v>
      </c>
      <c r="C59" s="43">
        <v>1</v>
      </c>
      <c r="D59" s="43">
        <f>AVERAGE(C59:C61)</f>
        <v>0.94412907851950101</v>
      </c>
      <c r="E59" s="43">
        <f>STDEV(C59:C61)</f>
        <v>4.8573978641362647E-2</v>
      </c>
      <c r="F59" s="44">
        <f>D59/D59</f>
        <v>1</v>
      </c>
      <c r="G59" s="44">
        <f>E59/D59</f>
        <v>5.1448451007919414E-2</v>
      </c>
      <c r="H59" s="45"/>
      <c r="J59" s="96" t="s">
        <v>563</v>
      </c>
      <c r="K59" s="96" t="s">
        <v>284</v>
      </c>
      <c r="L59" s="96">
        <v>0.41886642411180741</v>
      </c>
      <c r="M59" s="96">
        <v>0.36873504670955776</v>
      </c>
      <c r="N59" s="96">
        <v>5.5243984449234361E-2</v>
      </c>
      <c r="O59" s="96">
        <v>0.51918101931484495</v>
      </c>
      <c r="P59" s="96">
        <v>7.7783840764012457E-2</v>
      </c>
      <c r="Q59" s="96">
        <f>TTEST(L56:L58,L59:L61,1,2)</f>
        <v>4.1721612527720983E-2</v>
      </c>
      <c r="R59" t="s">
        <v>147</v>
      </c>
    </row>
    <row r="60" spans="1:18">
      <c r="A60" s="43" t="s">
        <v>398</v>
      </c>
      <c r="B60" s="43" t="s">
        <v>567</v>
      </c>
      <c r="C60" s="43">
        <v>0.91192027005861298</v>
      </c>
      <c r="D60" s="43"/>
      <c r="E60" s="43"/>
      <c r="F60" s="44"/>
      <c r="G60" s="44"/>
      <c r="H60" s="43"/>
      <c r="J60" s="96" t="s">
        <v>564</v>
      </c>
      <c r="K60" s="96" t="s">
        <v>284</v>
      </c>
      <c r="L60" s="96">
        <v>0.30950751426951617</v>
      </c>
      <c r="M60" s="96" t="s">
        <v>496</v>
      </c>
      <c r="N60" s="96" t="s">
        <v>496</v>
      </c>
      <c r="O60" s="96"/>
      <c r="P60" s="96"/>
      <c r="Q60" s="96"/>
    </row>
    <row r="61" spans="1:18">
      <c r="A61" s="43" t="s">
        <v>399</v>
      </c>
      <c r="B61" s="43" t="s">
        <v>567</v>
      </c>
      <c r="C61" s="43">
        <v>0.92046696549988982</v>
      </c>
      <c r="D61" s="43"/>
      <c r="E61" s="43"/>
      <c r="F61" s="44"/>
      <c r="G61" s="44"/>
      <c r="H61" s="43"/>
      <c r="J61" s="96" t="s">
        <v>565</v>
      </c>
      <c r="K61" s="96" t="s">
        <v>284</v>
      </c>
      <c r="L61" s="96">
        <v>0.37783120174734963</v>
      </c>
      <c r="M61" s="96" t="s">
        <v>496</v>
      </c>
      <c r="N61" s="96" t="s">
        <v>496</v>
      </c>
      <c r="O61" s="96"/>
      <c r="P61" s="96"/>
      <c r="Q61" s="96"/>
    </row>
    <row r="62" spans="1:18">
      <c r="A62" s="43" t="s">
        <v>563</v>
      </c>
      <c r="B62" s="43" t="s">
        <v>567</v>
      </c>
      <c r="C62" s="43">
        <v>1.0807521837651748</v>
      </c>
      <c r="D62" s="43">
        <f>AVERAGE(C62:C64)</f>
        <v>1.0108617668301327</v>
      </c>
      <c r="E62" s="43">
        <f>STDEV(C62:C64)</f>
        <v>8.0577588083456234E-2</v>
      </c>
      <c r="F62" s="44">
        <f>D62/D59</f>
        <v>1.070681742389797</v>
      </c>
      <c r="G62" s="44">
        <f>E62/D59</f>
        <v>8.5345944656011252E-2</v>
      </c>
      <c r="H62" s="43">
        <f>TTEST(C62:C64,C59:C61,1,2)</f>
        <v>0.14329869101835052</v>
      </c>
      <c r="J62" s="96" t="s">
        <v>694</v>
      </c>
      <c r="K62" s="96" t="s">
        <v>284</v>
      </c>
      <c r="L62" s="96">
        <v>0.34139242320433943</v>
      </c>
      <c r="M62" s="96">
        <v>0.2982204074210702</v>
      </c>
      <c r="N62" s="96">
        <v>4.0669718858728027E-2</v>
      </c>
      <c r="O62" s="96">
        <v>0.41989601066403409</v>
      </c>
      <c r="P62" s="96">
        <v>5.7263192855530866E-2</v>
      </c>
      <c r="Q62" s="96">
        <f>TTEST(L56:L58,L62:L64,1,2)</f>
        <v>2.4458821623468699E-2</v>
      </c>
      <c r="R62" t="s">
        <v>147</v>
      </c>
    </row>
    <row r="63" spans="1:18">
      <c r="A63" s="43" t="s">
        <v>564</v>
      </c>
      <c r="B63" s="43" t="s">
        <v>567</v>
      </c>
      <c r="C63" s="43">
        <v>1.0291072052550081</v>
      </c>
      <c r="D63" s="43"/>
      <c r="E63" s="43"/>
      <c r="F63" s="44"/>
      <c r="G63" s="44"/>
      <c r="H63" s="43"/>
      <c r="J63" s="96" t="s">
        <v>404</v>
      </c>
      <c r="K63" s="96" t="s">
        <v>284</v>
      </c>
      <c r="L63" s="96">
        <v>0.29263936194597656</v>
      </c>
      <c r="M63" s="96" t="s">
        <v>496</v>
      </c>
      <c r="N63" s="96" t="s">
        <v>496</v>
      </c>
      <c r="O63" s="96"/>
      <c r="P63" s="96"/>
      <c r="Q63" s="96"/>
    </row>
    <row r="64" spans="1:18">
      <c r="A64" s="43" t="s">
        <v>565</v>
      </c>
      <c r="B64" s="43" t="s">
        <v>567</v>
      </c>
      <c r="C64" s="43">
        <v>0.92272591147021488</v>
      </c>
      <c r="D64" s="43"/>
      <c r="E64" s="43"/>
      <c r="F64" s="44"/>
      <c r="G64" s="44"/>
      <c r="H64" s="45"/>
      <c r="J64" s="96" t="s">
        <v>405</v>
      </c>
      <c r="K64" s="96" t="s">
        <v>284</v>
      </c>
      <c r="L64" s="96">
        <v>0.2606294371128946</v>
      </c>
      <c r="M64" s="96" t="s">
        <v>496</v>
      </c>
      <c r="N64" s="96" t="s">
        <v>496</v>
      </c>
      <c r="O64" s="96"/>
      <c r="P64" s="96"/>
      <c r="Q64" s="96"/>
    </row>
    <row r="65" spans="1:18">
      <c r="A65" s="43" t="s">
        <v>694</v>
      </c>
      <c r="B65" s="43" t="s">
        <v>567</v>
      </c>
      <c r="C65" s="43">
        <v>0.81825629129852662</v>
      </c>
      <c r="D65" s="43">
        <f>AVERAGE(C65:C67)</f>
        <v>0.84783314879775096</v>
      </c>
      <c r="E65" s="43">
        <f>STDEV(C65:C67)</f>
        <v>3.4516103233135496E-2</v>
      </c>
      <c r="F65" s="44">
        <f>D65/D59</f>
        <v>0.89800554615609052</v>
      </c>
      <c r="G65" s="44">
        <f>E65/D59</f>
        <v>3.6558669803138114E-2</v>
      </c>
      <c r="H65" s="46">
        <f>TTEST(C65:C67,C59:C61,2,1)</f>
        <v>0.16060306538263291</v>
      </c>
      <c r="J65" s="96" t="s">
        <v>562</v>
      </c>
      <c r="K65" s="96" t="s">
        <v>285</v>
      </c>
      <c r="L65" s="96">
        <v>1</v>
      </c>
      <c r="M65" s="96">
        <v>0.76660280807194103</v>
      </c>
      <c r="N65" s="96">
        <v>0.20218625659961506</v>
      </c>
      <c r="O65" s="96">
        <v>1</v>
      </c>
      <c r="P65" s="96">
        <v>0.26374317243648959</v>
      </c>
      <c r="Q65" s="96"/>
    </row>
    <row r="66" spans="1:18">
      <c r="A66" s="43" t="s">
        <v>404</v>
      </c>
      <c r="B66" s="43" t="s">
        <v>567</v>
      </c>
      <c r="C66" s="43">
        <v>0.83948570696176805</v>
      </c>
      <c r="D66" s="43"/>
      <c r="E66" s="43"/>
      <c r="F66" s="44"/>
      <c r="G66" s="44"/>
      <c r="H66" s="45"/>
      <c r="J66" s="96" t="s">
        <v>398</v>
      </c>
      <c r="K66" s="96" t="s">
        <v>285</v>
      </c>
      <c r="L66" s="96">
        <v>0.64504669650441515</v>
      </c>
      <c r="M66" s="96" t="s">
        <v>496</v>
      </c>
      <c r="N66" s="96" t="s">
        <v>496</v>
      </c>
      <c r="O66" s="96"/>
      <c r="P66" s="96"/>
      <c r="Q66" s="96"/>
    </row>
    <row r="67" spans="1:18">
      <c r="A67" s="43" t="s">
        <v>405</v>
      </c>
      <c r="B67" s="43" t="s">
        <v>567</v>
      </c>
      <c r="C67" s="43">
        <v>0.88575744813295809</v>
      </c>
      <c r="D67" s="43"/>
      <c r="E67" s="43"/>
      <c r="F67" s="44"/>
      <c r="G67" s="44"/>
      <c r="H67" s="43"/>
      <c r="J67" s="96" t="s">
        <v>399</v>
      </c>
      <c r="K67" s="96" t="s">
        <v>285</v>
      </c>
      <c r="L67" s="96">
        <v>0.6547617277114075</v>
      </c>
      <c r="M67" s="96" t="s">
        <v>496</v>
      </c>
      <c r="N67" s="96" t="s">
        <v>496</v>
      </c>
      <c r="O67" s="96"/>
      <c r="P67" s="96"/>
      <c r="Q67" s="96"/>
    </row>
    <row r="68" spans="1:18">
      <c r="J68" s="96" t="s">
        <v>563</v>
      </c>
      <c r="K68" s="96" t="s">
        <v>285</v>
      </c>
      <c r="L68" s="96">
        <v>1.0120366277214681</v>
      </c>
      <c r="M68" s="96">
        <v>0.85988123632144087</v>
      </c>
      <c r="N68" s="96">
        <v>0.14570540535643933</v>
      </c>
      <c r="O68" s="96">
        <v>1.1216776501042327</v>
      </c>
      <c r="P68" s="96">
        <v>0.19006636007882424</v>
      </c>
      <c r="Q68" s="96">
        <f>TTEST(L65:L67,L68:L70,1,2)</f>
        <v>0.27606932364458198</v>
      </c>
    </row>
    <row r="69" spans="1:18">
      <c r="J69" s="96" t="s">
        <v>564</v>
      </c>
      <c r="K69" s="96" t="s">
        <v>285</v>
      </c>
      <c r="L69" s="96">
        <v>0.84598567471967723</v>
      </c>
      <c r="M69" s="96" t="s">
        <v>496</v>
      </c>
      <c r="N69" s="96" t="s">
        <v>496</v>
      </c>
      <c r="O69" s="96"/>
      <c r="P69" s="96"/>
      <c r="Q69" s="96"/>
    </row>
    <row r="70" spans="1:18">
      <c r="J70" s="96" t="s">
        <v>565</v>
      </c>
      <c r="K70" s="96" t="s">
        <v>285</v>
      </c>
      <c r="L70" s="96">
        <v>0.7216214065231773</v>
      </c>
      <c r="M70" s="96" t="s">
        <v>496</v>
      </c>
      <c r="N70" s="96" t="s">
        <v>496</v>
      </c>
      <c r="O70" s="96"/>
      <c r="P70" s="96"/>
      <c r="Q70" s="96"/>
    </row>
    <row r="71" spans="1:18">
      <c r="J71" s="96" t="s">
        <v>694</v>
      </c>
      <c r="K71" s="96" t="s">
        <v>285</v>
      </c>
      <c r="L71" s="96">
        <v>0.51503410281912643</v>
      </c>
      <c r="M71" s="96">
        <v>0.49107268213332605</v>
      </c>
      <c r="N71" s="96">
        <v>2.3416446745200884E-2</v>
      </c>
      <c r="O71" s="96">
        <v>0.64058294199105237</v>
      </c>
      <c r="P71" s="96">
        <v>3.0545735677768863E-2</v>
      </c>
      <c r="Q71" s="96">
        <f>TTEST(L65:L67,L71:L73,1,2)</f>
        <v>3.9486294200886306E-2</v>
      </c>
      <c r="R71" t="s">
        <v>278</v>
      </c>
    </row>
    <row r="72" spans="1:18">
      <c r="J72" s="96" t="s">
        <v>404</v>
      </c>
      <c r="K72" s="96" t="s">
        <v>285</v>
      </c>
      <c r="L72" s="96">
        <v>0.48994175138309076</v>
      </c>
      <c r="M72" s="96" t="s">
        <v>496</v>
      </c>
      <c r="N72" s="96" t="s">
        <v>496</v>
      </c>
      <c r="O72" s="96"/>
      <c r="P72" s="96"/>
      <c r="Q72" s="96"/>
    </row>
    <row r="73" spans="1:18">
      <c r="J73" s="96" t="s">
        <v>405</v>
      </c>
      <c r="K73" s="96" t="s">
        <v>285</v>
      </c>
      <c r="L73" s="96">
        <v>0.4682421921977612</v>
      </c>
      <c r="M73" s="96" t="s">
        <v>496</v>
      </c>
      <c r="N73" s="96" t="s">
        <v>496</v>
      </c>
      <c r="O73" s="96"/>
      <c r="P73" s="96"/>
      <c r="Q73" s="96"/>
    </row>
    <row r="74" spans="1:18">
      <c r="J74" s="96" t="s">
        <v>562</v>
      </c>
      <c r="K74" s="96" t="s">
        <v>287</v>
      </c>
      <c r="L74" s="96">
        <v>1</v>
      </c>
      <c r="M74" s="96">
        <v>0.56977686632455271</v>
      </c>
      <c r="N74" s="96">
        <v>0.37259379079970539</v>
      </c>
      <c r="O74" s="96">
        <v>1</v>
      </c>
      <c r="P74" s="96">
        <v>0.65392930605131105</v>
      </c>
      <c r="Q74" s="96"/>
    </row>
    <row r="75" spans="1:18">
      <c r="J75" s="96" t="s">
        <v>398</v>
      </c>
      <c r="K75" s="96" t="s">
        <v>287</v>
      </c>
      <c r="L75" s="96">
        <v>0.35198679610747335</v>
      </c>
      <c r="M75" s="96" t="s">
        <v>496</v>
      </c>
      <c r="N75" s="96" t="s">
        <v>496</v>
      </c>
      <c r="O75" s="96"/>
      <c r="P75" s="96"/>
      <c r="Q75" s="96"/>
    </row>
    <row r="76" spans="1:18">
      <c r="J76" s="96" t="s">
        <v>399</v>
      </c>
      <c r="K76" s="96" t="s">
        <v>287</v>
      </c>
      <c r="L76" s="96">
        <v>0.35734380286618467</v>
      </c>
      <c r="M76" s="96" t="s">
        <v>496</v>
      </c>
      <c r="N76" s="96" t="s">
        <v>496</v>
      </c>
      <c r="O76" s="96"/>
      <c r="P76" s="96"/>
      <c r="Q76" s="96"/>
    </row>
    <row r="77" spans="1:18">
      <c r="J77" s="96" t="s">
        <v>563</v>
      </c>
      <c r="K77" s="96" t="s">
        <v>287</v>
      </c>
      <c r="L77" s="96">
        <v>0.43644712356261955</v>
      </c>
      <c r="M77" s="96">
        <v>0.33240809411691391</v>
      </c>
      <c r="N77" s="96">
        <v>0.20560833622582519</v>
      </c>
      <c r="O77" s="96">
        <v>0.58340047440179799</v>
      </c>
      <c r="P77" s="96">
        <v>0.3608576416100191</v>
      </c>
      <c r="Q77" s="96">
        <f>TTEST(L74:L76,L77:L79,1,2)</f>
        <v>0.19435053764368157</v>
      </c>
    </row>
    <row r="78" spans="1:18">
      <c r="J78" s="96" t="s">
        <v>564</v>
      </c>
      <c r="K78" s="96" t="s">
        <v>287</v>
      </c>
      <c r="L78" s="96">
        <v>9.5573271073703905E-2</v>
      </c>
      <c r="M78" s="96" t="s">
        <v>496</v>
      </c>
      <c r="N78" s="96" t="s">
        <v>496</v>
      </c>
      <c r="O78" s="96"/>
      <c r="P78" s="96"/>
      <c r="Q78" s="96"/>
    </row>
    <row r="79" spans="1:18">
      <c r="J79" s="96" t="s">
        <v>565</v>
      </c>
      <c r="K79" s="96" t="s">
        <v>287</v>
      </c>
      <c r="L79" s="96">
        <v>0.46520388771441823</v>
      </c>
      <c r="M79" s="96" t="s">
        <v>496</v>
      </c>
      <c r="N79" s="96" t="s">
        <v>496</v>
      </c>
      <c r="O79" s="96"/>
      <c r="P79" s="96"/>
      <c r="Q79" s="96"/>
    </row>
    <row r="80" spans="1:18">
      <c r="J80" s="96" t="s">
        <v>694</v>
      </c>
      <c r="K80" s="96" t="s">
        <v>287</v>
      </c>
      <c r="L80" s="96">
        <v>0.25194036248030421</v>
      </c>
      <c r="M80" s="96">
        <v>0.28202839229545584</v>
      </c>
      <c r="N80" s="96">
        <v>0.29678572184977564</v>
      </c>
      <c r="O80" s="96">
        <v>0.49498041946618559</v>
      </c>
      <c r="P80" s="96">
        <v>0.52088061027160482</v>
      </c>
      <c r="Q80" s="96">
        <f>TTEST(L74:L76,L80:L82,1,2)</f>
        <v>0.17724384486501371</v>
      </c>
    </row>
    <row r="81" spans="10:18">
      <c r="J81" s="96" t="s">
        <v>404</v>
      </c>
      <c r="K81" s="96" t="s">
        <v>287</v>
      </c>
      <c r="L81" s="96">
        <v>1.4327658484353562E-3</v>
      </c>
      <c r="M81" s="96" t="s">
        <v>496</v>
      </c>
      <c r="N81" s="96" t="s">
        <v>496</v>
      </c>
      <c r="O81" s="96"/>
      <c r="P81" s="96"/>
      <c r="Q81" s="96"/>
    </row>
    <row r="82" spans="10:18">
      <c r="J82" s="96" t="s">
        <v>405</v>
      </c>
      <c r="K82" s="96" t="s">
        <v>287</v>
      </c>
      <c r="L82" s="96">
        <v>0.59271204855762794</v>
      </c>
      <c r="M82" s="96" t="s">
        <v>496</v>
      </c>
      <c r="N82" s="96" t="s">
        <v>496</v>
      </c>
      <c r="O82" s="96"/>
      <c r="P82" s="96"/>
      <c r="Q82" s="96"/>
    </row>
    <row r="87" spans="10:18"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0:18"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0:18"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0:18" ht="18">
      <c r="J90" s="160"/>
      <c r="K90" s="105"/>
      <c r="L90" s="105"/>
      <c r="M90" s="105"/>
      <c r="N90" s="105"/>
      <c r="O90" s="105"/>
      <c r="P90" s="105"/>
      <c r="Q90" s="105"/>
      <c r="R90" s="105"/>
    </row>
    <row r="91" spans="10:18"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0:18">
      <c r="J92" s="161"/>
      <c r="K92" s="161"/>
      <c r="L92" s="161"/>
      <c r="M92" s="162"/>
      <c r="N92" s="162"/>
      <c r="O92" s="162"/>
      <c r="P92" s="162"/>
      <c r="Q92" s="162"/>
      <c r="R92" s="163"/>
    </row>
    <row r="93" spans="10:18"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0:18"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0:18"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0:18">
      <c r="J96" s="105"/>
      <c r="K96" s="105"/>
      <c r="L96" s="105"/>
      <c r="M96" s="105"/>
      <c r="N96" s="105"/>
      <c r="O96" s="105"/>
      <c r="P96" s="105"/>
      <c r="Q96" s="105"/>
      <c r="R96" s="105"/>
    </row>
    <row r="97" spans="10:21">
      <c r="J97" s="105"/>
      <c r="K97" s="105"/>
      <c r="L97" s="105"/>
      <c r="M97" s="105"/>
      <c r="N97" s="105"/>
      <c r="O97" s="105"/>
      <c r="P97" s="105"/>
      <c r="Q97" s="105"/>
      <c r="R97" s="105"/>
    </row>
    <row r="98" spans="10:21">
      <c r="J98" s="105"/>
      <c r="K98" s="105"/>
      <c r="L98" s="105"/>
      <c r="M98" s="105"/>
      <c r="N98" s="105"/>
      <c r="O98" s="105"/>
      <c r="P98" s="105"/>
      <c r="Q98" s="105"/>
      <c r="R98" s="105"/>
    </row>
    <row r="99" spans="10:21">
      <c r="J99" s="105"/>
      <c r="K99" s="105"/>
      <c r="L99" s="105"/>
      <c r="M99" s="105"/>
      <c r="N99" s="105"/>
      <c r="O99" s="105"/>
      <c r="P99" s="105"/>
      <c r="Q99" s="105"/>
      <c r="R99" s="105"/>
    </row>
    <row r="100" spans="10:21">
      <c r="J100" s="105"/>
      <c r="K100" s="105"/>
      <c r="L100" s="105"/>
      <c r="M100" s="105"/>
      <c r="N100" s="105"/>
      <c r="O100" s="105"/>
      <c r="P100" s="105"/>
      <c r="Q100" s="105"/>
      <c r="R100" s="105"/>
    </row>
    <row r="101" spans="10:21">
      <c r="J101" s="105"/>
      <c r="K101" s="105"/>
      <c r="L101" s="105"/>
      <c r="M101" s="105"/>
      <c r="N101" s="105"/>
      <c r="O101" s="105"/>
      <c r="P101" s="105"/>
      <c r="Q101" s="105"/>
      <c r="R101" s="105"/>
    </row>
    <row r="102" spans="10:21">
      <c r="J102" s="105"/>
      <c r="K102" s="105"/>
      <c r="L102" s="105"/>
      <c r="M102" s="105"/>
      <c r="N102" s="105"/>
      <c r="O102" s="105"/>
      <c r="P102" s="105"/>
      <c r="Q102" s="105"/>
      <c r="R102" s="105"/>
    </row>
    <row r="103" spans="10:21">
      <c r="J103" s="105"/>
      <c r="K103" s="105"/>
      <c r="L103" s="105"/>
      <c r="M103" s="105"/>
      <c r="N103" s="105"/>
      <c r="O103" s="105"/>
      <c r="P103" s="105"/>
      <c r="Q103" s="105"/>
      <c r="R103" s="105"/>
    </row>
    <row r="104" spans="10:21">
      <c r="J104" s="105"/>
      <c r="K104" s="105"/>
      <c r="L104" s="105"/>
      <c r="M104" s="105"/>
      <c r="N104" s="105"/>
      <c r="O104" s="105"/>
      <c r="P104" s="105"/>
      <c r="Q104" s="105"/>
      <c r="R104" s="105"/>
    </row>
    <row r="105" spans="10:21"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</row>
    <row r="106" spans="10:21"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</row>
    <row r="107" spans="10:21"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</row>
    <row r="108" spans="10:21"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</row>
    <row r="109" spans="10:21"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</row>
    <row r="110" spans="10:21">
      <c r="J110" s="105"/>
      <c r="K110" s="105"/>
      <c r="L110" s="105"/>
      <c r="M110" s="105"/>
      <c r="N110" s="105"/>
      <c r="O110" s="105"/>
      <c r="P110" s="105"/>
      <c r="Q110" s="105"/>
      <c r="R110" s="105"/>
      <c r="S110" s="163"/>
      <c r="T110" s="163"/>
      <c r="U110" s="105"/>
    </row>
    <row r="111" spans="10:21"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</row>
    <row r="112" spans="10:21"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</row>
    <row r="113" spans="10:22"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</row>
    <row r="114" spans="10:22"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</row>
    <row r="115" spans="10:22"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</row>
    <row r="116" spans="10:22"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</row>
    <row r="117" spans="10:22"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</row>
    <row r="118" spans="10:22"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</row>
    <row r="119" spans="10:22"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</row>
    <row r="120" spans="10:22"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</row>
    <row r="121" spans="10:22"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</row>
    <row r="122" spans="10:22"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</row>
    <row r="123" spans="10:22"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</row>
    <row r="124" spans="10:22"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</row>
    <row r="125" spans="10:22"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</row>
    <row r="126" spans="10:22"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</row>
    <row r="127" spans="10:22"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</row>
    <row r="128" spans="10:22"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</row>
    <row r="129" spans="10:22"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</row>
    <row r="130" spans="10:22"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</row>
    <row r="131" spans="10:22"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</row>
    <row r="132" spans="10:22"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</row>
    <row r="133" spans="10:22"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</row>
    <row r="134" spans="10:22"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</row>
    <row r="135" spans="10:22"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</row>
    <row r="136" spans="10:22"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</row>
    <row r="137" spans="10:22"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</row>
    <row r="138" spans="10:22"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</row>
    <row r="139" spans="10:22"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</row>
    <row r="140" spans="10:22"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</row>
    <row r="141" spans="10:22"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</row>
    <row r="142" spans="10:22"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</row>
    <row r="143" spans="10:22"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</row>
    <row r="144" spans="10:22"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</row>
    <row r="145" spans="10:22"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</row>
    <row r="146" spans="10:22"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</row>
    <row r="147" spans="10:22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</row>
    <row r="148" spans="10:22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</row>
    <row r="149" spans="10:22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</row>
    <row r="150" spans="10:22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</row>
    <row r="151" spans="10:22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</row>
    <row r="152" spans="10:22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</row>
    <row r="153" spans="10:22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</row>
    <row r="154" spans="10:22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</row>
    <row r="155" spans="10:22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</row>
    <row r="156" spans="10:22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</row>
    <row r="157" spans="10:22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</row>
    <row r="158" spans="10:22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</row>
    <row r="159" spans="10:22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</row>
    <row r="160" spans="10:22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</row>
    <row r="161" spans="10:22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</row>
    <row r="162" spans="10:22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</row>
    <row r="163" spans="10:22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</row>
    <row r="164" spans="10:22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</row>
    <row r="165" spans="10:22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</row>
    <row r="166" spans="10:22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</row>
    <row r="167" spans="10:22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</row>
    <row r="168" spans="10:22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</row>
    <row r="169" spans="10:22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</row>
    <row r="170" spans="10:22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</row>
    <row r="171" spans="10:22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</row>
    <row r="172" spans="10:22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</row>
    <row r="173" spans="10:22"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</row>
    <row r="174" spans="10:22"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</row>
    <row r="175" spans="10:22"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</row>
    <row r="176" spans="10:22"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</row>
    <row r="177" spans="10:22"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</row>
    <row r="178" spans="10:22"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</row>
    <row r="179" spans="10:22"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</row>
    <row r="180" spans="10:22"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</row>
    <row r="181" spans="10:22"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</row>
    <row r="182" spans="10:22"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</row>
    <row r="183" spans="10:22"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</row>
    <row r="184" spans="10:22"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</row>
    <row r="185" spans="10:22"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</row>
    <row r="186" spans="10:22"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</row>
    <row r="187" spans="10:22"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</row>
    <row r="188" spans="10:22"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</row>
    <row r="189" spans="10:22"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</row>
    <row r="190" spans="10:22"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</row>
    <row r="191" spans="10:22"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</row>
    <row r="192" spans="10:22"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</row>
    <row r="193" spans="10:22"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</row>
    <row r="194" spans="10:22"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</row>
    <row r="195" spans="10:22"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</row>
    <row r="196" spans="10:22"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</row>
    <row r="197" spans="10:22"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</row>
    <row r="198" spans="10:22"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</row>
    <row r="199" spans="10:22"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</row>
    <row r="200" spans="10:22"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</row>
    <row r="201" spans="10:22"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</row>
    <row r="202" spans="10:22"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</row>
    <row r="203" spans="10:22"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</row>
    <row r="204" spans="10:22"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</row>
    <row r="205" spans="10:22"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</row>
    <row r="206" spans="10:22">
      <c r="S206" s="105"/>
      <c r="T206" s="105"/>
      <c r="U206" s="105"/>
      <c r="V206" s="105"/>
    </row>
    <row r="207" spans="10:22">
      <c r="S207" s="105"/>
      <c r="T207" s="105"/>
      <c r="U207" s="105"/>
      <c r="V207" s="105"/>
    </row>
    <row r="208" spans="10:22">
      <c r="S208" s="105"/>
      <c r="T208" s="105"/>
      <c r="U208" s="105"/>
      <c r="V208" s="105"/>
    </row>
    <row r="209" spans="19:22">
      <c r="S209" s="105"/>
      <c r="T209" s="105"/>
      <c r="U209" s="105"/>
      <c r="V209" s="105"/>
    </row>
    <row r="210" spans="19:22">
      <c r="S210" s="105"/>
      <c r="T210" s="105"/>
      <c r="U210" s="105"/>
      <c r="V210" s="105"/>
    </row>
    <row r="211" spans="19:22">
      <c r="S211" s="105"/>
      <c r="T211" s="105"/>
      <c r="U211" s="105"/>
      <c r="V211" s="105"/>
    </row>
    <row r="212" spans="19:22">
      <c r="S212" s="105"/>
      <c r="T212" s="105"/>
      <c r="U212" s="105"/>
      <c r="V212" s="105"/>
    </row>
    <row r="213" spans="19:22">
      <c r="S213" s="105"/>
      <c r="T213" s="105"/>
      <c r="U213" s="105"/>
      <c r="V213" s="105"/>
    </row>
    <row r="214" spans="19:22">
      <c r="S214" s="105"/>
      <c r="T214" s="105"/>
      <c r="U214" s="105"/>
      <c r="V214" s="105"/>
    </row>
    <row r="215" spans="19:22">
      <c r="S215" s="105"/>
      <c r="T215" s="105"/>
      <c r="U215" s="105"/>
      <c r="V215" s="105"/>
    </row>
    <row r="216" spans="19:22">
      <c r="S216" s="105"/>
      <c r="T216" s="105"/>
      <c r="U216" s="105"/>
      <c r="V216" s="105"/>
    </row>
    <row r="217" spans="19:22">
      <c r="S217" s="105"/>
      <c r="T217" s="105"/>
      <c r="U217" s="105"/>
      <c r="V217" s="105"/>
    </row>
    <row r="218" spans="19:22">
      <c r="S218" s="105"/>
      <c r="T218" s="105"/>
      <c r="U218" s="105"/>
      <c r="V218" s="105"/>
    </row>
    <row r="219" spans="19:22">
      <c r="S219" s="105"/>
      <c r="T219" s="105"/>
      <c r="U219" s="105"/>
      <c r="V219" s="105"/>
    </row>
    <row r="220" spans="19:22">
      <c r="S220" s="105"/>
      <c r="T220" s="105"/>
      <c r="U220" s="105"/>
      <c r="V220" s="105"/>
    </row>
    <row r="221" spans="19:22">
      <c r="S221" s="105"/>
      <c r="T221" s="105"/>
      <c r="U221" s="105"/>
      <c r="V221" s="105"/>
    </row>
    <row r="222" spans="19:22">
      <c r="S222" s="105"/>
      <c r="T222" s="105"/>
      <c r="U222" s="105"/>
      <c r="V222" s="105"/>
    </row>
    <row r="223" spans="19:22">
      <c r="S223" s="105"/>
      <c r="T223" s="105"/>
      <c r="U223" s="105"/>
      <c r="V223" s="105"/>
    </row>
    <row r="224" spans="19:22">
      <c r="V224" s="105"/>
    </row>
    <row r="225" spans="22:22">
      <c r="V225" s="105"/>
    </row>
    <row r="226" spans="22:22">
      <c r="V226" s="105"/>
    </row>
    <row r="227" spans="22:22">
      <c r="V227" s="105"/>
    </row>
    <row r="228" spans="22:22">
      <c r="V228" s="105"/>
    </row>
    <row r="229" spans="22:22">
      <c r="V229" s="105"/>
    </row>
    <row r="230" spans="22:22">
      <c r="V230" s="105"/>
    </row>
    <row r="231" spans="22:22">
      <c r="V231" s="105"/>
    </row>
    <row r="232" spans="22:22">
      <c r="V232" s="105"/>
    </row>
    <row r="233" spans="22:22">
      <c r="V233" s="105"/>
    </row>
    <row r="234" spans="22:22">
      <c r="V234" s="105"/>
    </row>
    <row r="235" spans="22:22">
      <c r="V235" s="105"/>
    </row>
    <row r="236" spans="22:22">
      <c r="V236" s="105"/>
    </row>
    <row r="237" spans="22:22">
      <c r="V237" s="105"/>
    </row>
    <row r="238" spans="22:22">
      <c r="V238" s="105"/>
    </row>
    <row r="239" spans="22:22">
      <c r="V239" s="105"/>
    </row>
    <row r="240" spans="22:22">
      <c r="V240" s="105"/>
    </row>
    <row r="241" spans="22:22">
      <c r="V241" s="105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workbookViewId="0"/>
  </sheetViews>
  <sheetFormatPr baseColWidth="10" defaultRowHeight="13" x14ac:dyDescent="0"/>
  <sheetData>
    <row r="1" spans="1:35">
      <c r="A1" s="34" t="s">
        <v>77</v>
      </c>
    </row>
    <row r="3" spans="1:35">
      <c r="A3" s="25" t="s">
        <v>379</v>
      </c>
      <c r="B3" s="26" t="s">
        <v>380</v>
      </c>
      <c r="C3" s="26" t="s">
        <v>76</v>
      </c>
      <c r="D3" s="26" t="s">
        <v>381</v>
      </c>
      <c r="E3" s="25" t="s">
        <v>378</v>
      </c>
      <c r="F3" s="25" t="s">
        <v>357</v>
      </c>
      <c r="G3" s="25" t="s">
        <v>358</v>
      </c>
      <c r="H3" s="25" t="s">
        <v>359</v>
      </c>
      <c r="I3" s="17"/>
      <c r="J3" s="17"/>
      <c r="K3" s="17"/>
      <c r="L3" s="17"/>
      <c r="M3" s="18"/>
      <c r="N3" s="19"/>
      <c r="O3" s="17"/>
      <c r="P3" s="19"/>
      <c r="Q3" s="17"/>
      <c r="R3" s="19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20"/>
      <c r="AI3" s="17"/>
    </row>
    <row r="4" spans="1:35">
      <c r="A4" s="25" t="s">
        <v>356</v>
      </c>
      <c r="B4" s="23">
        <v>106.62986495689999</v>
      </c>
      <c r="C4" s="23">
        <f>B4*0.5</f>
        <v>53.314932478449997</v>
      </c>
      <c r="D4" s="24">
        <v>10</v>
      </c>
      <c r="E4" s="23">
        <f>C4/D4</f>
        <v>5.3314932478449997</v>
      </c>
      <c r="F4" s="58">
        <f>AVERAGE(E4:E6)</f>
        <v>5.0452131416271131</v>
      </c>
      <c r="G4" s="58">
        <f>STDEV(E4:E6)</f>
        <v>3.6992250417786088</v>
      </c>
      <c r="H4" s="31"/>
      <c r="J4" s="17"/>
      <c r="K4" s="17"/>
      <c r="L4" s="17"/>
      <c r="M4" s="18"/>
      <c r="N4" s="22"/>
      <c r="O4" s="21"/>
      <c r="P4" s="22"/>
      <c r="Q4" s="21"/>
      <c r="R4" s="22"/>
      <c r="S4" s="21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20"/>
      <c r="AI4" s="17"/>
    </row>
    <row r="5" spans="1:35">
      <c r="A5" s="25" t="s">
        <v>489</v>
      </c>
      <c r="B5" s="23">
        <v>171.85961315688854</v>
      </c>
      <c r="C5" s="23">
        <f t="shared" ref="C5:C39" si="0">B5*0.5</f>
        <v>85.929806578444271</v>
      </c>
      <c r="D5" s="24">
        <v>10</v>
      </c>
      <c r="E5" s="23">
        <f t="shared" ref="E5:E39" si="1">C5/D5</f>
        <v>8.5929806578444268</v>
      </c>
      <c r="F5" s="58"/>
      <c r="G5" s="58"/>
      <c r="H5" s="31"/>
      <c r="J5" s="17"/>
      <c r="K5" s="17"/>
      <c r="L5" s="17"/>
      <c r="M5" s="18"/>
      <c r="N5" s="22"/>
      <c r="O5" s="21"/>
      <c r="P5" s="22"/>
      <c r="Q5" s="21"/>
      <c r="R5" s="22"/>
      <c r="S5" s="21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20"/>
      <c r="AI5" s="17"/>
    </row>
    <row r="6" spans="1:35">
      <c r="A6" s="25" t="s">
        <v>490</v>
      </c>
      <c r="B6" s="23">
        <v>24.223310383838275</v>
      </c>
      <c r="C6" s="23">
        <f t="shared" si="0"/>
        <v>12.111655191919137</v>
      </c>
      <c r="D6" s="24">
        <v>10</v>
      </c>
      <c r="E6" s="23">
        <f t="shared" si="1"/>
        <v>1.2111655191919137</v>
      </c>
      <c r="F6" s="58"/>
      <c r="G6" s="58"/>
      <c r="H6" s="31"/>
      <c r="J6" s="17"/>
      <c r="K6" s="17"/>
      <c r="L6" s="17"/>
      <c r="M6" s="18"/>
      <c r="N6" s="22"/>
      <c r="O6" s="21"/>
      <c r="P6" s="22"/>
      <c r="Q6" s="21"/>
      <c r="R6" s="22"/>
      <c r="S6" s="21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0"/>
      <c r="AI6" s="17"/>
    </row>
    <row r="7" spans="1:35">
      <c r="A7" s="25" t="s">
        <v>370</v>
      </c>
      <c r="B7" s="23">
        <v>311.28586721929378</v>
      </c>
      <c r="C7" s="23">
        <f t="shared" si="0"/>
        <v>155.64293360964689</v>
      </c>
      <c r="D7" s="24">
        <v>5</v>
      </c>
      <c r="E7" s="23">
        <f t="shared" si="1"/>
        <v>31.128586721929377</v>
      </c>
      <c r="F7" s="58">
        <f>AVERAGE(E7:E9)</f>
        <v>36.659846653406866</v>
      </c>
      <c r="G7" s="58">
        <f>STDEV(E7:E9)</f>
        <v>5.2808326106080816</v>
      </c>
      <c r="H7" s="31"/>
      <c r="J7" s="17"/>
      <c r="K7" s="17"/>
      <c r="L7" s="17"/>
      <c r="M7" s="18"/>
      <c r="N7" s="22"/>
      <c r="O7" s="21"/>
      <c r="P7" s="22"/>
      <c r="Q7" s="21"/>
      <c r="R7" s="22"/>
      <c r="S7" s="21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0"/>
      <c r="AI7" s="17"/>
    </row>
    <row r="8" spans="1:35">
      <c r="A8" s="25" t="s">
        <v>371</v>
      </c>
      <c r="B8" s="23">
        <v>416.4832743264742</v>
      </c>
      <c r="C8" s="23">
        <f t="shared" si="0"/>
        <v>208.2416371632371</v>
      </c>
      <c r="D8" s="24">
        <v>5</v>
      </c>
      <c r="E8" s="23">
        <f t="shared" si="1"/>
        <v>41.64832743264742</v>
      </c>
      <c r="F8" s="58"/>
      <c r="G8" s="58"/>
      <c r="H8" s="31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0"/>
      <c r="AI8" s="17"/>
    </row>
    <row r="9" spans="1:35">
      <c r="A9" s="25" t="s">
        <v>372</v>
      </c>
      <c r="B9" s="23">
        <v>372.026258056438</v>
      </c>
      <c r="C9" s="23">
        <f t="shared" si="0"/>
        <v>186.013129028219</v>
      </c>
      <c r="D9" s="24">
        <v>5</v>
      </c>
      <c r="E9" s="23">
        <f t="shared" si="1"/>
        <v>37.202625805643798</v>
      </c>
      <c r="F9" s="58"/>
      <c r="G9" s="58"/>
      <c r="H9" s="31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0"/>
      <c r="AI9" s="17"/>
    </row>
    <row r="10" spans="1:35">
      <c r="A10" s="25" t="s">
        <v>373</v>
      </c>
      <c r="B10" s="23">
        <v>2077.8236456370742</v>
      </c>
      <c r="C10" s="23">
        <f t="shared" si="0"/>
        <v>1038.9118228185371</v>
      </c>
      <c r="D10" s="24">
        <v>5</v>
      </c>
      <c r="E10" s="23">
        <f t="shared" si="1"/>
        <v>207.7823645637074</v>
      </c>
      <c r="F10" s="58">
        <f>AVERAGE(E10:E12)</f>
        <v>170.83114163639286</v>
      </c>
      <c r="G10" s="58">
        <f>STDEV(E10:E12)</f>
        <v>44.622975583458498</v>
      </c>
      <c r="H10" s="31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20"/>
      <c r="AI10" s="17"/>
    </row>
    <row r="11" spans="1:35">
      <c r="A11" s="25" t="s">
        <v>491</v>
      </c>
      <c r="B11" s="23">
        <v>1834.5481140323759</v>
      </c>
      <c r="C11" s="23">
        <f t="shared" si="0"/>
        <v>917.27405701618795</v>
      </c>
      <c r="D11" s="24">
        <v>5</v>
      </c>
      <c r="E11" s="23">
        <f t="shared" si="1"/>
        <v>183.45481140323758</v>
      </c>
      <c r="F11" s="58"/>
      <c r="G11" s="58"/>
      <c r="H11" s="3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20"/>
      <c r="AI11" s="17"/>
    </row>
    <row r="12" spans="1:35">
      <c r="A12" s="25" t="s">
        <v>492</v>
      </c>
      <c r="B12" s="23">
        <v>1212.5624894223356</v>
      </c>
      <c r="C12" s="23">
        <f t="shared" si="0"/>
        <v>606.2812447111678</v>
      </c>
      <c r="D12" s="24">
        <v>5</v>
      </c>
      <c r="E12" s="23">
        <f t="shared" si="1"/>
        <v>121.25624894223355</v>
      </c>
      <c r="F12" s="58"/>
      <c r="G12" s="58"/>
      <c r="H12" s="31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20"/>
      <c r="AI12" s="17"/>
    </row>
    <row r="13" spans="1:35">
      <c r="A13" s="25" t="s">
        <v>493</v>
      </c>
      <c r="B13" s="23">
        <v>2473.7647445323323</v>
      </c>
      <c r="C13" s="23">
        <f t="shared" si="0"/>
        <v>1236.8823722661662</v>
      </c>
      <c r="D13" s="24">
        <v>5</v>
      </c>
      <c r="E13" s="23">
        <f t="shared" si="1"/>
        <v>247.37647445323324</v>
      </c>
      <c r="F13" s="58">
        <f>AVERAGE(E13:E15)</f>
        <v>289.13135689550916</v>
      </c>
      <c r="G13" s="58">
        <f>STDEV(E13:E15)</f>
        <v>66.359981966732676</v>
      </c>
      <c r="H13" s="31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20"/>
      <c r="AI13" s="17"/>
    </row>
    <row r="14" spans="1:35">
      <c r="A14" s="25" t="s">
        <v>494</v>
      </c>
      <c r="B14" s="23">
        <v>3656.5090942453044</v>
      </c>
      <c r="C14" s="23">
        <f t="shared" si="0"/>
        <v>1828.2545471226522</v>
      </c>
      <c r="D14" s="24">
        <v>5</v>
      </c>
      <c r="E14" s="23">
        <f t="shared" si="1"/>
        <v>365.65090942453043</v>
      </c>
      <c r="F14" s="58"/>
      <c r="G14" s="58"/>
      <c r="H14" s="31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20"/>
      <c r="AI14" s="17"/>
    </row>
    <row r="15" spans="1:35">
      <c r="A15" s="25" t="s">
        <v>355</v>
      </c>
      <c r="B15" s="23">
        <v>2543.6668680876382</v>
      </c>
      <c r="C15" s="23">
        <f t="shared" si="0"/>
        <v>1271.8334340438191</v>
      </c>
      <c r="D15" s="24">
        <v>5</v>
      </c>
      <c r="E15" s="23">
        <f t="shared" si="1"/>
        <v>254.36668680876383</v>
      </c>
      <c r="F15" s="58"/>
      <c r="G15" s="58"/>
      <c r="H15" s="31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20"/>
      <c r="AI15" s="17"/>
    </row>
    <row r="16" spans="1:35">
      <c r="A16" s="25" t="s">
        <v>367</v>
      </c>
      <c r="B16" s="23">
        <v>70.37753409808937</v>
      </c>
      <c r="C16" s="23">
        <f t="shared" si="0"/>
        <v>35.188767049044685</v>
      </c>
      <c r="D16" s="24">
        <v>5</v>
      </c>
      <c r="E16" s="23">
        <f t="shared" si="1"/>
        <v>7.0377534098089374</v>
      </c>
      <c r="F16" s="58">
        <f>AVERAGE(E16:E18)</f>
        <v>7.1500739162175764</v>
      </c>
      <c r="G16" s="58">
        <f>STDEV(E16:E18)</f>
        <v>1.1173602633554132</v>
      </c>
      <c r="H16" s="31">
        <f>TTEST(E16:E18,E4:E6,1,2)</f>
        <v>0.19943774163714512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20"/>
      <c r="AI16" s="17"/>
    </row>
    <row r="17" spans="1:35">
      <c r="A17" s="25" t="s">
        <v>78</v>
      </c>
      <c r="B17" s="23">
        <v>60.931160103723926</v>
      </c>
      <c r="C17" s="23">
        <f t="shared" si="0"/>
        <v>30.465580051861963</v>
      </c>
      <c r="D17" s="24">
        <v>5</v>
      </c>
      <c r="E17" s="23">
        <f t="shared" si="1"/>
        <v>6.0931160103723929</v>
      </c>
      <c r="F17" s="58"/>
      <c r="G17" s="58"/>
      <c r="H17" s="31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20"/>
      <c r="AI17" s="17"/>
    </row>
    <row r="18" spans="1:35">
      <c r="A18" s="25" t="s">
        <v>79</v>
      </c>
      <c r="B18" s="23">
        <v>83.19352328471399</v>
      </c>
      <c r="C18" s="23">
        <f t="shared" si="0"/>
        <v>41.596761642356995</v>
      </c>
      <c r="D18" s="24">
        <v>5</v>
      </c>
      <c r="E18" s="23">
        <f t="shared" si="1"/>
        <v>8.3193523284713997</v>
      </c>
      <c r="F18" s="58"/>
      <c r="G18" s="58"/>
      <c r="H18" s="31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20"/>
      <c r="AI18" s="17"/>
    </row>
    <row r="19" spans="1:35">
      <c r="A19" s="25" t="s">
        <v>80</v>
      </c>
      <c r="B19" s="23">
        <v>92.347582478158813</v>
      </c>
      <c r="C19" s="23">
        <f t="shared" si="0"/>
        <v>46.173791239079407</v>
      </c>
      <c r="D19" s="24">
        <v>10</v>
      </c>
      <c r="E19" s="23">
        <f t="shared" si="1"/>
        <v>4.6173791239079405</v>
      </c>
      <c r="F19" s="58">
        <f>AVERAGE(E19:E21)</f>
        <v>7.1509386643455572</v>
      </c>
      <c r="G19" s="58">
        <f>STDEV(E19:E21)</f>
        <v>2.3524160891073382</v>
      </c>
      <c r="H19" s="31">
        <f>TTEST(E19:E21,E7:E9,1,2)</f>
        <v>4.5179792658957773E-4</v>
      </c>
      <c r="I19" t="s">
        <v>362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20"/>
      <c r="AI19" s="17"/>
    </row>
    <row r="20" spans="1:35">
      <c r="A20" s="25" t="s">
        <v>81</v>
      </c>
      <c r="B20" s="23">
        <v>185.32102419653293</v>
      </c>
      <c r="C20" s="23">
        <f t="shared" si="0"/>
        <v>92.660512098266466</v>
      </c>
      <c r="D20" s="24">
        <v>10</v>
      </c>
      <c r="E20" s="23">
        <f t="shared" si="1"/>
        <v>9.2660512098266459</v>
      </c>
      <c r="F20" s="58"/>
      <c r="G20" s="58"/>
      <c r="H20" s="31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20"/>
      <c r="AI20" s="17"/>
    </row>
    <row r="21" spans="1:35">
      <c r="A21" s="25" t="s">
        <v>82</v>
      </c>
      <c r="B21" s="23">
        <v>151.38771318604174</v>
      </c>
      <c r="C21" s="23">
        <f t="shared" si="0"/>
        <v>75.693856593020868</v>
      </c>
      <c r="D21" s="24">
        <v>10</v>
      </c>
      <c r="E21" s="23">
        <f t="shared" si="1"/>
        <v>7.5693856593020872</v>
      </c>
      <c r="F21" s="58"/>
      <c r="G21" s="58"/>
      <c r="H21" s="31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20"/>
      <c r="AI21" s="17"/>
    </row>
    <row r="22" spans="1:35">
      <c r="A22" s="25" t="s">
        <v>83</v>
      </c>
      <c r="B22" s="23">
        <v>422.34636161162791</v>
      </c>
      <c r="C22" s="23">
        <f t="shared" si="0"/>
        <v>211.17318080581396</v>
      </c>
      <c r="D22" s="24">
        <v>10</v>
      </c>
      <c r="E22" s="23">
        <f t="shared" si="1"/>
        <v>21.117318080581395</v>
      </c>
      <c r="F22" s="58">
        <f>AVERAGE(E22:E24)</f>
        <v>39.134761250836853</v>
      </c>
      <c r="G22" s="58">
        <f>STDEV(E22:E24)</f>
        <v>16.400786354440413</v>
      </c>
      <c r="H22" s="31">
        <f>TTEST(E22:E24,E10:E12,1,2)</f>
        <v>4.3303545121230625E-3</v>
      </c>
      <c r="I22" t="s">
        <v>158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20"/>
      <c r="AI22" s="17"/>
    </row>
    <row r="23" spans="1:35">
      <c r="A23" s="25" t="s">
        <v>84</v>
      </c>
      <c r="B23" s="23">
        <v>861.84570065151604</v>
      </c>
      <c r="C23" s="23">
        <f t="shared" si="0"/>
        <v>430.92285032575802</v>
      </c>
      <c r="D23" s="24">
        <v>10</v>
      </c>
      <c r="E23" s="23">
        <f t="shared" si="1"/>
        <v>43.092285032575802</v>
      </c>
      <c r="F23" s="58"/>
      <c r="G23" s="58"/>
      <c r="H23" s="31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20"/>
      <c r="AI23" s="17"/>
    </row>
    <row r="24" spans="1:35">
      <c r="A24" s="25" t="s">
        <v>85</v>
      </c>
      <c r="B24" s="23">
        <v>1063.8936127870675</v>
      </c>
      <c r="C24" s="23">
        <f t="shared" si="0"/>
        <v>531.94680639353373</v>
      </c>
      <c r="D24" s="24">
        <v>10</v>
      </c>
      <c r="E24" s="23">
        <f t="shared" si="1"/>
        <v>53.194680639353372</v>
      </c>
      <c r="F24" s="58"/>
      <c r="G24" s="58"/>
      <c r="H24" s="3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20"/>
      <c r="AI24" s="17"/>
    </row>
    <row r="25" spans="1:35">
      <c r="A25" s="25" t="s">
        <v>86</v>
      </c>
      <c r="B25" s="23">
        <v>1123.7223669260131</v>
      </c>
      <c r="C25" s="23">
        <f t="shared" si="0"/>
        <v>561.86118346300657</v>
      </c>
      <c r="D25" s="24">
        <v>10</v>
      </c>
      <c r="E25" s="23">
        <f t="shared" si="1"/>
        <v>56.18611834630066</v>
      </c>
      <c r="F25" s="58">
        <f>AVERAGE(E25:E27)</f>
        <v>63.103334810311615</v>
      </c>
      <c r="G25" s="58">
        <f>STDEV(E25:E27)</f>
        <v>6.962169771182408</v>
      </c>
      <c r="H25" s="31">
        <f>TTEST(E25:E27,E13:E15,1,2)</f>
        <v>2.1067568064621874E-3</v>
      </c>
      <c r="I25" t="s">
        <v>159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20"/>
      <c r="AI25" s="17"/>
    </row>
    <row r="26" spans="1:35">
      <c r="A26" s="25" t="s">
        <v>87</v>
      </c>
      <c r="B26" s="23">
        <v>756.1713901830542</v>
      </c>
      <c r="C26" s="23">
        <f t="shared" si="0"/>
        <v>378.0856950915271</v>
      </c>
      <c r="D26" s="24">
        <v>6</v>
      </c>
      <c r="E26" s="23">
        <f t="shared" si="1"/>
        <v>63.014282515254514</v>
      </c>
      <c r="F26" s="58"/>
      <c r="G26" s="58"/>
      <c r="H26" s="31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20"/>
      <c r="AI26" s="17"/>
    </row>
    <row r="27" spans="1:35">
      <c r="A27" s="25" t="s">
        <v>366</v>
      </c>
      <c r="B27" s="23">
        <v>1402.1920713875934</v>
      </c>
      <c r="C27" s="23">
        <f t="shared" si="0"/>
        <v>701.09603569379669</v>
      </c>
      <c r="D27" s="24">
        <v>10</v>
      </c>
      <c r="E27" s="23">
        <f t="shared" si="1"/>
        <v>70.109603569379672</v>
      </c>
      <c r="F27" s="58"/>
      <c r="G27" s="58"/>
      <c r="H27" s="31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20"/>
      <c r="AI27" s="17"/>
    </row>
    <row r="28" spans="1:35">
      <c r="A28" s="25" t="s">
        <v>488</v>
      </c>
      <c r="B28" s="23">
        <v>177.87417205742574</v>
      </c>
      <c r="C28" s="23">
        <f t="shared" si="0"/>
        <v>88.937086028712869</v>
      </c>
      <c r="D28" s="24">
        <v>5</v>
      </c>
      <c r="E28" s="23">
        <f t="shared" si="1"/>
        <v>17.787417205742575</v>
      </c>
      <c r="F28" s="58">
        <f>AVERAGE(E28:E30)</f>
        <v>9.9747279001677907</v>
      </c>
      <c r="G28" s="58">
        <f>STDEV(E28:E30)</f>
        <v>6.961620371267335</v>
      </c>
      <c r="H28" s="31">
        <f>TTEST(E28:E30,E4:E6,1,2)</f>
        <v>0.16985357629727948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20"/>
      <c r="AI28" s="17"/>
    </row>
    <row r="29" spans="1:35">
      <c r="A29" s="25" t="s">
        <v>368</v>
      </c>
      <c r="B29" s="23">
        <v>77.071549076681933</v>
      </c>
      <c r="C29" s="23">
        <f t="shared" si="0"/>
        <v>38.535774538340966</v>
      </c>
      <c r="D29" s="24">
        <v>5</v>
      </c>
      <c r="E29" s="23">
        <f t="shared" si="1"/>
        <v>7.7071549076681931</v>
      </c>
      <c r="F29" s="58"/>
      <c r="G29" s="58"/>
      <c r="H29" s="31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20"/>
      <c r="AI29" s="17"/>
    </row>
    <row r="30" spans="1:35">
      <c r="A30" s="25" t="s">
        <v>369</v>
      </c>
      <c r="B30" s="23">
        <v>44.296115870926045</v>
      </c>
      <c r="C30" s="23">
        <f t="shared" si="0"/>
        <v>22.148057935463022</v>
      </c>
      <c r="D30" s="24">
        <v>5</v>
      </c>
      <c r="E30" s="23">
        <f t="shared" si="1"/>
        <v>4.4296115870926043</v>
      </c>
      <c r="F30" s="58"/>
      <c r="G30" s="58"/>
      <c r="H30" s="31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20"/>
      <c r="AI30" s="17"/>
    </row>
    <row r="31" spans="1:35">
      <c r="A31" s="25" t="s">
        <v>448</v>
      </c>
      <c r="B31" s="23">
        <v>364.60665787706591</v>
      </c>
      <c r="C31" s="23">
        <f t="shared" si="0"/>
        <v>182.30332893853296</v>
      </c>
      <c r="D31" s="24">
        <v>5</v>
      </c>
      <c r="E31" s="23">
        <f t="shared" si="1"/>
        <v>36.460665787706589</v>
      </c>
      <c r="F31" s="58">
        <f>AVERAGE(E31:E33)</f>
        <v>20.930400933181339</v>
      </c>
      <c r="G31" s="58">
        <f>STDEV(E31:E33)</f>
        <v>13.733091385648219</v>
      </c>
      <c r="H31" s="31">
        <f>TTEST(E31:E33,E7:E9,1,2)</f>
        <v>6.8862537600547558E-2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20"/>
      <c r="AI31" s="17"/>
    </row>
    <row r="32" spans="1:35">
      <c r="A32" s="25" t="s">
        <v>449</v>
      </c>
      <c r="B32" s="23">
        <v>103.89308461575757</v>
      </c>
      <c r="C32" s="23">
        <f t="shared" si="0"/>
        <v>51.946542307878786</v>
      </c>
      <c r="D32" s="24">
        <v>5</v>
      </c>
      <c r="E32" s="23">
        <f t="shared" si="1"/>
        <v>10.389308461575757</v>
      </c>
      <c r="F32" s="58"/>
      <c r="G32" s="58"/>
      <c r="H32" s="31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20"/>
      <c r="AI32" s="17"/>
    </row>
    <row r="33" spans="1:35">
      <c r="A33" s="25" t="s">
        <v>450</v>
      </c>
      <c r="B33" s="23">
        <v>159.4122855026167</v>
      </c>
      <c r="C33" s="23">
        <f t="shared" si="0"/>
        <v>79.706142751308349</v>
      </c>
      <c r="D33" s="24">
        <v>5</v>
      </c>
      <c r="E33" s="23">
        <f t="shared" si="1"/>
        <v>15.94122855026167</v>
      </c>
      <c r="F33" s="58"/>
      <c r="G33" s="58"/>
      <c r="H33" s="31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20"/>
      <c r="AI33" s="17"/>
    </row>
    <row r="34" spans="1:35">
      <c r="A34" s="25" t="s">
        <v>451</v>
      </c>
      <c r="B34" s="23">
        <v>374.3212369484981</v>
      </c>
      <c r="C34" s="23">
        <f t="shared" si="0"/>
        <v>187.16061847424905</v>
      </c>
      <c r="D34" s="24">
        <v>5</v>
      </c>
      <c r="E34" s="23">
        <f t="shared" si="1"/>
        <v>37.432123694849807</v>
      </c>
      <c r="F34" s="58">
        <f>AVERAGE(E34:E36)</f>
        <v>49.972293057358797</v>
      </c>
      <c r="G34" s="58">
        <f>STDEV(E34:E36)</f>
        <v>39.687384785696125</v>
      </c>
      <c r="H34" s="31">
        <f>TTEST(E34:E36,E10:E12,1,2)</f>
        <v>1.2388047513508393E-2</v>
      </c>
      <c r="I34" t="s">
        <v>486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20"/>
      <c r="AI34" s="17"/>
    </row>
    <row r="35" spans="1:35">
      <c r="A35" s="25" t="s">
        <v>452</v>
      </c>
      <c r="B35" s="23">
        <v>180.69787763637811</v>
      </c>
      <c r="C35" s="23">
        <f t="shared" si="0"/>
        <v>90.348938818189055</v>
      </c>
      <c r="D35" s="24">
        <v>5</v>
      </c>
      <c r="E35" s="23">
        <f t="shared" si="1"/>
        <v>18.069787763637812</v>
      </c>
      <c r="F35" s="58"/>
      <c r="G35" s="58"/>
      <c r="H35" s="31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20"/>
      <c r="AI35" s="17"/>
    </row>
    <row r="36" spans="1:35">
      <c r="A36" s="25" t="s">
        <v>453</v>
      </c>
      <c r="B36" s="23">
        <v>944.1496771358876</v>
      </c>
      <c r="C36" s="23">
        <f t="shared" si="0"/>
        <v>472.0748385679438</v>
      </c>
      <c r="D36" s="24">
        <v>5</v>
      </c>
      <c r="E36" s="23">
        <f t="shared" si="1"/>
        <v>94.414967713588766</v>
      </c>
      <c r="F36" s="58"/>
      <c r="G36" s="58"/>
      <c r="H36" s="31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20"/>
      <c r="AI36" s="17"/>
    </row>
    <row r="37" spans="1:35">
      <c r="A37" s="25" t="s">
        <v>304</v>
      </c>
      <c r="B37" s="23">
        <v>2028.3473170347015</v>
      </c>
      <c r="C37" s="23">
        <f t="shared" si="0"/>
        <v>1014.1736585173508</v>
      </c>
      <c r="D37" s="24">
        <v>5</v>
      </c>
      <c r="E37" s="23">
        <f t="shared" si="1"/>
        <v>202.83473170347014</v>
      </c>
      <c r="F37" s="58">
        <f>AVERAGE(E37:E39)</f>
        <v>227.04673771958142</v>
      </c>
      <c r="G37" s="58">
        <f>STDEV(E37:E39)</f>
        <v>39.082556369913277</v>
      </c>
      <c r="H37" s="31">
        <f>TTEST(E37:E39,E13:E15,1,2)</f>
        <v>0.11756408177924307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20"/>
      <c r="AI37" s="17"/>
    </row>
    <row r="38" spans="1:35">
      <c r="A38" s="25" t="s">
        <v>305</v>
      </c>
      <c r="B38" s="23">
        <v>2061.7122642167637</v>
      </c>
      <c r="C38" s="23">
        <f t="shared" si="0"/>
        <v>1030.8561321083819</v>
      </c>
      <c r="D38" s="24">
        <v>5</v>
      </c>
      <c r="E38" s="23">
        <f t="shared" si="1"/>
        <v>206.17122642167638</v>
      </c>
      <c r="F38" s="58"/>
      <c r="G38" s="58"/>
      <c r="H38" s="31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20"/>
      <c r="AI38" s="17"/>
    </row>
    <row r="39" spans="1:35">
      <c r="A39" s="25" t="s">
        <v>306</v>
      </c>
      <c r="B39" s="23">
        <v>2721.3425503359772</v>
      </c>
      <c r="C39" s="23">
        <f t="shared" si="0"/>
        <v>1360.6712751679886</v>
      </c>
      <c r="D39" s="24">
        <v>5</v>
      </c>
      <c r="E39" s="23">
        <f t="shared" si="1"/>
        <v>272.1342550335977</v>
      </c>
      <c r="F39" s="58"/>
      <c r="G39" s="58"/>
      <c r="H39" s="31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20"/>
      <c r="AI39" s="17"/>
    </row>
    <row r="40" spans="1:35"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20"/>
      <c r="AI40" s="17"/>
    </row>
    <row r="41" spans="1:35">
      <c r="A41" s="57" t="s">
        <v>558</v>
      </c>
    </row>
    <row r="42" spans="1:35">
      <c r="A42" s="57" t="s">
        <v>382</v>
      </c>
    </row>
    <row r="43" spans="1:35">
      <c r="A43" s="57" t="s">
        <v>383</v>
      </c>
    </row>
    <row r="44" spans="1:35">
      <c r="A44" s="57" t="s">
        <v>384</v>
      </c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workbookViewId="0"/>
  </sheetViews>
  <sheetFormatPr baseColWidth="10" defaultRowHeight="13" x14ac:dyDescent="0"/>
  <cols>
    <col min="1" max="1" width="14.85546875" style="63" customWidth="1"/>
    <col min="2" max="2" width="10.7109375" style="63"/>
    <col min="3" max="3" width="12.7109375" style="63" customWidth="1"/>
    <col min="4" max="4" width="15" style="63" customWidth="1"/>
    <col min="5" max="5" width="12.85546875" style="63" customWidth="1"/>
    <col min="6" max="6" width="14.7109375" style="63" customWidth="1"/>
    <col min="7" max="7" width="12.85546875" style="63" customWidth="1"/>
    <col min="8" max="8" width="13" style="63" customWidth="1"/>
    <col min="9" max="9" width="11.85546875" style="63" customWidth="1"/>
    <col min="10" max="10" width="13.140625" style="63" customWidth="1"/>
    <col min="11" max="11" width="14" style="63" customWidth="1"/>
    <col min="12" max="12" width="10.7109375" style="63"/>
    <col min="13" max="13" width="11" style="63" customWidth="1"/>
    <col min="14" max="14" width="10.7109375" style="63"/>
    <col min="15" max="15" width="10" style="63" customWidth="1"/>
    <col min="16" max="17" width="10.7109375" style="63"/>
    <col min="18" max="18" width="14.28515625" style="63" customWidth="1"/>
    <col min="19" max="19" width="10.7109375" style="63"/>
    <col min="20" max="20" width="14.5703125" style="63" customWidth="1"/>
    <col min="21" max="21" width="10.7109375" style="63"/>
    <col min="22" max="22" width="13.7109375" style="63" customWidth="1"/>
    <col min="23" max="24" width="10.7109375" style="63"/>
    <col min="25" max="25" width="14.42578125" style="63" customWidth="1"/>
    <col min="26" max="26" width="10.7109375" style="63"/>
    <col min="27" max="27" width="16.85546875" style="63" customWidth="1"/>
    <col min="28" max="28" width="10.7109375" style="63"/>
    <col min="29" max="29" width="13.7109375" style="63" customWidth="1"/>
    <col min="30" max="31" width="10.7109375" style="63"/>
    <col min="32" max="32" width="16" style="63" customWidth="1"/>
    <col min="33" max="33" width="10.7109375" style="63"/>
    <col min="34" max="34" width="14.28515625" style="63" customWidth="1"/>
    <col min="35" max="35" width="10.7109375" style="63"/>
    <col min="36" max="36" width="14.28515625" style="63" customWidth="1"/>
    <col min="37" max="38" width="10.7109375" style="63"/>
    <col min="39" max="39" width="14.85546875" style="63" customWidth="1"/>
    <col min="40" max="40" width="10.7109375" style="63"/>
    <col min="41" max="41" width="16.5703125" style="63" customWidth="1"/>
    <col min="42" max="16384" width="10.7109375" style="63"/>
  </cols>
  <sheetData>
    <row r="1" spans="1:18">
      <c r="A1" s="250" t="s">
        <v>125</v>
      </c>
    </row>
    <row r="3" spans="1:18" ht="15">
      <c r="A3" s="251" t="s">
        <v>460</v>
      </c>
      <c r="B3" s="272" t="s">
        <v>148</v>
      </c>
      <c r="C3" s="272"/>
      <c r="D3" s="272" t="s">
        <v>148</v>
      </c>
      <c r="E3" s="272"/>
      <c r="F3" s="252" t="s">
        <v>510</v>
      </c>
      <c r="G3" s="126"/>
      <c r="H3" s="272" t="s">
        <v>510</v>
      </c>
      <c r="I3" s="273"/>
      <c r="J3" s="273"/>
      <c r="K3" s="273"/>
      <c r="L3" s="272" t="s">
        <v>511</v>
      </c>
      <c r="M3" s="272"/>
      <c r="N3" s="273"/>
      <c r="O3" s="273"/>
      <c r="P3" s="272" t="s">
        <v>511</v>
      </c>
      <c r="Q3" s="273"/>
      <c r="R3" s="253"/>
    </row>
    <row r="4" spans="1:18">
      <c r="A4" s="61"/>
      <c r="B4" s="61" t="s">
        <v>149</v>
      </c>
      <c r="C4" s="61" t="s">
        <v>150</v>
      </c>
      <c r="D4" s="254" t="s">
        <v>151</v>
      </c>
      <c r="E4" s="254" t="s">
        <v>152</v>
      </c>
      <c r="F4" s="61" t="s">
        <v>149</v>
      </c>
      <c r="G4" s="61" t="s">
        <v>150</v>
      </c>
      <c r="H4" s="254" t="s">
        <v>151</v>
      </c>
      <c r="I4" s="254" t="s">
        <v>152</v>
      </c>
      <c r="J4" s="254" t="s">
        <v>153</v>
      </c>
      <c r="K4" s="254" t="s">
        <v>154</v>
      </c>
      <c r="L4" s="61" t="s">
        <v>149</v>
      </c>
      <c r="M4" s="61" t="s">
        <v>150</v>
      </c>
      <c r="N4" s="61" t="s">
        <v>155</v>
      </c>
      <c r="O4" s="61" t="s">
        <v>156</v>
      </c>
      <c r="P4" s="254" t="s">
        <v>151</v>
      </c>
      <c r="Q4" s="255" t="s">
        <v>152</v>
      </c>
      <c r="R4" s="256"/>
    </row>
    <row r="5" spans="1:18">
      <c r="A5" s="61">
        <v>80</v>
      </c>
      <c r="B5" s="61">
        <v>0</v>
      </c>
      <c r="C5" s="61">
        <v>0</v>
      </c>
      <c r="D5" s="61">
        <v>0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1">
        <v>0</v>
      </c>
      <c r="M5" s="61">
        <v>0</v>
      </c>
      <c r="N5" s="61">
        <v>0</v>
      </c>
      <c r="O5" s="61">
        <v>0</v>
      </c>
      <c r="P5" s="61">
        <v>0</v>
      </c>
      <c r="Q5" s="61">
        <v>0</v>
      </c>
    </row>
    <row r="6" spans="1:18">
      <c r="A6" s="61">
        <v>88</v>
      </c>
      <c r="B6" s="61">
        <v>0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0</v>
      </c>
      <c r="Q6" s="61">
        <v>0</v>
      </c>
    </row>
    <row r="7" spans="1:18">
      <c r="A7" s="61">
        <v>96</v>
      </c>
      <c r="B7" s="61">
        <v>0</v>
      </c>
      <c r="C7" s="61">
        <v>3</v>
      </c>
      <c r="D7" s="61">
        <v>0</v>
      </c>
      <c r="E7" s="61">
        <v>2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</row>
    <row r="8" spans="1:18">
      <c r="A8" s="61">
        <v>104</v>
      </c>
      <c r="B8" s="61">
        <v>0</v>
      </c>
      <c r="C8" s="61">
        <v>11</v>
      </c>
      <c r="D8" s="61">
        <v>0</v>
      </c>
      <c r="E8" s="61">
        <v>8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</row>
    <row r="9" spans="1:18">
      <c r="A9" s="61">
        <v>112</v>
      </c>
      <c r="B9" s="61">
        <v>18</v>
      </c>
      <c r="C9" s="61">
        <v>167</v>
      </c>
      <c r="D9" s="61">
        <v>3</v>
      </c>
      <c r="E9" s="61">
        <v>72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</row>
    <row r="10" spans="1:18">
      <c r="A10" s="61">
        <v>120</v>
      </c>
      <c r="B10" s="61">
        <v>80</v>
      </c>
      <c r="C10" s="61">
        <v>108</v>
      </c>
      <c r="D10" s="61">
        <v>72</v>
      </c>
      <c r="E10" s="61">
        <v>206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</row>
    <row r="11" spans="1:18">
      <c r="A11" s="61">
        <v>128</v>
      </c>
      <c r="B11" s="61">
        <v>107</v>
      </c>
      <c r="C11" s="61">
        <v>10</v>
      </c>
      <c r="D11" s="61">
        <v>137</v>
      </c>
      <c r="E11" s="61">
        <v>156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1</v>
      </c>
      <c r="L11" s="61">
        <v>0</v>
      </c>
      <c r="M11" s="61">
        <v>0</v>
      </c>
      <c r="N11" s="61">
        <v>0</v>
      </c>
      <c r="O11" s="61">
        <v>0</v>
      </c>
      <c r="P11" s="61">
        <v>1</v>
      </c>
      <c r="Q11" s="61">
        <v>0</v>
      </c>
    </row>
    <row r="12" spans="1:18">
      <c r="A12" s="61">
        <v>136</v>
      </c>
      <c r="B12" s="61">
        <v>56</v>
      </c>
      <c r="C12" s="61">
        <v>3</v>
      </c>
      <c r="D12" s="61">
        <v>77</v>
      </c>
      <c r="E12" s="61">
        <v>29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1</v>
      </c>
      <c r="N12" s="61">
        <v>0</v>
      </c>
      <c r="O12" s="61">
        <v>0</v>
      </c>
      <c r="P12" s="61">
        <v>0</v>
      </c>
      <c r="Q12" s="61">
        <v>0</v>
      </c>
    </row>
    <row r="13" spans="1:18">
      <c r="A13" s="61">
        <v>144</v>
      </c>
      <c r="B13" s="61">
        <v>14</v>
      </c>
      <c r="C13" s="61">
        <v>1</v>
      </c>
      <c r="D13" s="61">
        <v>18</v>
      </c>
      <c r="E13" s="61">
        <v>5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2</v>
      </c>
      <c r="N13" s="61">
        <v>0</v>
      </c>
      <c r="O13" s="61">
        <v>0</v>
      </c>
      <c r="P13" s="61">
        <v>3</v>
      </c>
      <c r="Q13" s="61">
        <v>0</v>
      </c>
    </row>
    <row r="14" spans="1:18">
      <c r="A14" s="61">
        <v>152</v>
      </c>
      <c r="B14" s="61">
        <v>8</v>
      </c>
      <c r="C14" s="61">
        <v>3</v>
      </c>
      <c r="D14" s="61">
        <v>6</v>
      </c>
      <c r="E14" s="61">
        <v>4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2</v>
      </c>
      <c r="M14" s="61">
        <v>3</v>
      </c>
      <c r="N14" s="61">
        <v>0</v>
      </c>
      <c r="O14" s="61">
        <v>2</v>
      </c>
      <c r="P14" s="61">
        <v>18</v>
      </c>
      <c r="Q14" s="61">
        <v>4</v>
      </c>
    </row>
    <row r="15" spans="1:18">
      <c r="A15" s="61">
        <v>160</v>
      </c>
      <c r="B15" s="61">
        <v>7</v>
      </c>
      <c r="C15" s="61">
        <v>0</v>
      </c>
      <c r="D15" s="61">
        <v>13</v>
      </c>
      <c r="E15" s="61">
        <v>0</v>
      </c>
      <c r="F15" s="61">
        <v>0</v>
      </c>
      <c r="G15" s="61">
        <v>0</v>
      </c>
      <c r="H15" s="61">
        <v>0</v>
      </c>
      <c r="I15" s="61">
        <v>1</v>
      </c>
      <c r="J15" s="61">
        <v>4</v>
      </c>
      <c r="K15" s="61">
        <v>1</v>
      </c>
      <c r="L15" s="61">
        <v>12</v>
      </c>
      <c r="M15" s="61">
        <v>2</v>
      </c>
      <c r="N15" s="61">
        <v>2</v>
      </c>
      <c r="O15" s="61">
        <v>3</v>
      </c>
      <c r="P15" s="61">
        <v>38</v>
      </c>
      <c r="Q15" s="61">
        <v>16</v>
      </c>
    </row>
    <row r="16" spans="1:18">
      <c r="A16" s="61">
        <v>168</v>
      </c>
      <c r="B16" s="61">
        <v>1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1</v>
      </c>
      <c r="K16" s="61">
        <v>2</v>
      </c>
      <c r="L16" s="61">
        <v>0</v>
      </c>
      <c r="M16" s="61">
        <v>0</v>
      </c>
      <c r="N16" s="61">
        <v>10</v>
      </c>
      <c r="O16" s="61">
        <v>5</v>
      </c>
      <c r="P16" s="61">
        <v>0</v>
      </c>
      <c r="Q16" s="61">
        <v>16</v>
      </c>
    </row>
    <row r="17" spans="1:17">
      <c r="A17" s="61">
        <v>176</v>
      </c>
      <c r="B17" s="61">
        <v>0</v>
      </c>
      <c r="C17" s="61">
        <v>0</v>
      </c>
      <c r="D17" s="61">
        <v>2</v>
      </c>
      <c r="E17" s="61">
        <v>0</v>
      </c>
      <c r="F17" s="61">
        <v>4</v>
      </c>
      <c r="G17" s="61">
        <v>1</v>
      </c>
      <c r="H17" s="61">
        <v>5</v>
      </c>
      <c r="I17" s="61">
        <v>12</v>
      </c>
      <c r="J17" s="61">
        <v>7</v>
      </c>
      <c r="K17" s="61">
        <v>7</v>
      </c>
      <c r="L17" s="61">
        <v>6</v>
      </c>
      <c r="M17" s="61">
        <v>0</v>
      </c>
      <c r="N17" s="61">
        <v>8</v>
      </c>
      <c r="O17" s="61">
        <v>0</v>
      </c>
      <c r="P17" s="61">
        <v>7</v>
      </c>
      <c r="Q17" s="61">
        <v>13</v>
      </c>
    </row>
    <row r="18" spans="1:17">
      <c r="A18" s="61">
        <v>184</v>
      </c>
      <c r="B18" s="61">
        <v>2</v>
      </c>
      <c r="C18" s="61">
        <v>0</v>
      </c>
      <c r="D18" s="61">
        <v>2</v>
      </c>
      <c r="E18" s="61">
        <v>0</v>
      </c>
      <c r="F18" s="61">
        <v>14</v>
      </c>
      <c r="G18" s="61">
        <v>7</v>
      </c>
      <c r="H18" s="61">
        <v>19</v>
      </c>
      <c r="I18" s="61">
        <v>22</v>
      </c>
      <c r="J18" s="61">
        <v>27</v>
      </c>
      <c r="K18" s="61">
        <v>38</v>
      </c>
      <c r="L18" s="61">
        <v>3</v>
      </c>
      <c r="M18" s="61">
        <v>2</v>
      </c>
      <c r="N18" s="61">
        <v>17</v>
      </c>
      <c r="O18" s="61">
        <v>3</v>
      </c>
      <c r="P18" s="61">
        <v>4</v>
      </c>
      <c r="Q18" s="61">
        <v>15</v>
      </c>
    </row>
    <row r="19" spans="1:17">
      <c r="A19" s="61">
        <v>192</v>
      </c>
      <c r="B19" s="61">
        <v>0</v>
      </c>
      <c r="C19" s="61">
        <v>0</v>
      </c>
      <c r="D19" s="61">
        <v>0</v>
      </c>
      <c r="E19" s="61">
        <v>0</v>
      </c>
      <c r="F19" s="61">
        <v>21</v>
      </c>
      <c r="G19" s="61">
        <v>16</v>
      </c>
      <c r="H19" s="61">
        <v>30</v>
      </c>
      <c r="I19" s="61">
        <v>24</v>
      </c>
      <c r="J19" s="61">
        <v>12</v>
      </c>
      <c r="K19" s="61">
        <v>28</v>
      </c>
      <c r="L19" s="61">
        <v>3</v>
      </c>
      <c r="M19" s="61">
        <v>0</v>
      </c>
      <c r="N19" s="61">
        <v>2</v>
      </c>
      <c r="O19" s="61">
        <v>0</v>
      </c>
      <c r="P19" s="61">
        <v>3</v>
      </c>
      <c r="Q19" s="61">
        <v>0</v>
      </c>
    </row>
    <row r="20" spans="1:17">
      <c r="A20" s="61">
        <v>200</v>
      </c>
      <c r="B20" s="61">
        <v>1</v>
      </c>
      <c r="C20" s="61">
        <v>0</v>
      </c>
      <c r="D20" s="61">
        <v>0</v>
      </c>
      <c r="E20" s="61">
        <v>0</v>
      </c>
      <c r="F20" s="61">
        <v>18</v>
      </c>
      <c r="G20" s="61">
        <v>14</v>
      </c>
      <c r="H20" s="61">
        <v>28</v>
      </c>
      <c r="I20" s="61">
        <v>12</v>
      </c>
      <c r="J20" s="61">
        <v>5</v>
      </c>
      <c r="K20" s="61">
        <v>22</v>
      </c>
      <c r="L20" s="61">
        <v>0</v>
      </c>
      <c r="M20" s="61">
        <v>0</v>
      </c>
      <c r="N20" s="61">
        <v>1</v>
      </c>
      <c r="O20" s="61">
        <v>0</v>
      </c>
      <c r="P20" s="61">
        <v>1</v>
      </c>
      <c r="Q20" s="61">
        <v>2</v>
      </c>
    </row>
    <row r="21" spans="1:17">
      <c r="A21" s="61">
        <v>208</v>
      </c>
      <c r="B21" s="61">
        <v>0</v>
      </c>
      <c r="C21" s="61">
        <v>0</v>
      </c>
      <c r="D21" s="61">
        <v>0</v>
      </c>
      <c r="E21" s="61">
        <v>0</v>
      </c>
      <c r="F21" s="61">
        <v>11</v>
      </c>
      <c r="G21" s="61">
        <v>18</v>
      </c>
      <c r="H21" s="61">
        <v>24</v>
      </c>
      <c r="I21" s="61">
        <v>3</v>
      </c>
      <c r="J21" s="61">
        <v>6</v>
      </c>
      <c r="K21" s="61">
        <v>15</v>
      </c>
      <c r="L21" s="61">
        <v>0</v>
      </c>
      <c r="M21" s="61">
        <v>1</v>
      </c>
      <c r="N21" s="61">
        <v>5</v>
      </c>
      <c r="O21" s="61">
        <v>0</v>
      </c>
      <c r="P21" s="61">
        <v>0</v>
      </c>
      <c r="Q21" s="61">
        <v>0</v>
      </c>
    </row>
    <row r="22" spans="1:17">
      <c r="A22" s="61">
        <v>216</v>
      </c>
      <c r="B22" s="61">
        <v>3</v>
      </c>
      <c r="C22" s="61">
        <v>0</v>
      </c>
      <c r="D22" s="61">
        <v>0</v>
      </c>
      <c r="E22" s="61">
        <v>0</v>
      </c>
      <c r="F22" s="61">
        <v>5</v>
      </c>
      <c r="G22" s="61">
        <v>8</v>
      </c>
      <c r="H22" s="61">
        <v>8</v>
      </c>
      <c r="I22" s="61">
        <v>0</v>
      </c>
      <c r="J22" s="61">
        <v>1</v>
      </c>
      <c r="K22" s="61">
        <v>2</v>
      </c>
      <c r="L22" s="61">
        <v>0</v>
      </c>
      <c r="M22" s="61">
        <v>0</v>
      </c>
      <c r="N22" s="61">
        <v>4</v>
      </c>
      <c r="O22" s="61">
        <v>1</v>
      </c>
      <c r="P22" s="61">
        <v>0</v>
      </c>
      <c r="Q22" s="61">
        <v>0</v>
      </c>
    </row>
    <row r="23" spans="1:17">
      <c r="A23" s="61">
        <v>224</v>
      </c>
      <c r="B23" s="61">
        <v>0</v>
      </c>
      <c r="C23" s="61">
        <v>0</v>
      </c>
      <c r="D23" s="61">
        <v>0</v>
      </c>
      <c r="E23" s="61">
        <v>0</v>
      </c>
      <c r="F23" s="61">
        <v>4</v>
      </c>
      <c r="G23" s="61">
        <v>3</v>
      </c>
      <c r="H23" s="61">
        <v>4</v>
      </c>
      <c r="I23" s="61">
        <v>0</v>
      </c>
      <c r="J23" s="61">
        <v>1</v>
      </c>
      <c r="K23" s="61">
        <v>2</v>
      </c>
      <c r="L23" s="61">
        <v>0</v>
      </c>
      <c r="M23" s="61">
        <v>0</v>
      </c>
      <c r="N23" s="61">
        <v>1</v>
      </c>
      <c r="O23" s="61">
        <v>1</v>
      </c>
      <c r="P23" s="61">
        <v>0</v>
      </c>
      <c r="Q23" s="61">
        <v>0</v>
      </c>
    </row>
    <row r="24" spans="1:17">
      <c r="A24" s="61">
        <v>232</v>
      </c>
      <c r="B24" s="61">
        <v>0</v>
      </c>
      <c r="C24" s="61">
        <v>0</v>
      </c>
      <c r="D24" s="61">
        <v>0</v>
      </c>
      <c r="E24" s="61">
        <v>0</v>
      </c>
      <c r="F24" s="61">
        <v>7</v>
      </c>
      <c r="G24" s="61">
        <v>14</v>
      </c>
      <c r="H24" s="61">
        <v>3</v>
      </c>
      <c r="I24" s="61">
        <v>1</v>
      </c>
      <c r="J24" s="61">
        <v>1</v>
      </c>
      <c r="K24" s="61">
        <v>1</v>
      </c>
      <c r="L24" s="61">
        <v>0</v>
      </c>
      <c r="M24" s="61">
        <v>0</v>
      </c>
      <c r="N24" s="61">
        <v>1</v>
      </c>
      <c r="O24" s="61">
        <v>1</v>
      </c>
      <c r="P24" s="61">
        <v>0</v>
      </c>
      <c r="Q24" s="61">
        <v>0</v>
      </c>
    </row>
    <row r="25" spans="1:17">
      <c r="A25" s="61">
        <v>240</v>
      </c>
      <c r="B25" s="61">
        <v>0</v>
      </c>
      <c r="C25" s="61">
        <v>0</v>
      </c>
      <c r="D25" s="61">
        <v>0</v>
      </c>
      <c r="E25" s="61">
        <v>0</v>
      </c>
      <c r="F25" s="61">
        <v>6</v>
      </c>
      <c r="G25" s="61">
        <v>8</v>
      </c>
      <c r="H25" s="61">
        <v>2</v>
      </c>
      <c r="I25" s="61">
        <v>0</v>
      </c>
      <c r="J25" s="61">
        <v>0</v>
      </c>
      <c r="K25" s="61">
        <v>1</v>
      </c>
      <c r="L25" s="61">
        <v>0</v>
      </c>
      <c r="M25" s="61">
        <v>0</v>
      </c>
      <c r="N25" s="61">
        <v>1</v>
      </c>
      <c r="O25" s="61">
        <v>0</v>
      </c>
      <c r="P25" s="61">
        <v>0</v>
      </c>
      <c r="Q25" s="61">
        <v>0</v>
      </c>
    </row>
    <row r="26" spans="1:17">
      <c r="A26" s="61">
        <v>248</v>
      </c>
      <c r="B26" s="61">
        <v>0</v>
      </c>
      <c r="C26" s="61">
        <v>0</v>
      </c>
      <c r="D26" s="61">
        <v>0</v>
      </c>
      <c r="E26" s="61">
        <v>0</v>
      </c>
      <c r="F26" s="61">
        <v>8</v>
      </c>
      <c r="G26" s="61">
        <v>9</v>
      </c>
      <c r="H26" s="61">
        <v>1</v>
      </c>
      <c r="I26" s="61">
        <v>0</v>
      </c>
      <c r="J26" s="61">
        <v>1</v>
      </c>
      <c r="K26" s="257">
        <v>5</v>
      </c>
      <c r="L26" s="61">
        <v>0</v>
      </c>
      <c r="M26" s="61">
        <v>0</v>
      </c>
      <c r="N26" s="61">
        <v>0</v>
      </c>
      <c r="O26" s="257">
        <v>0</v>
      </c>
      <c r="P26" s="61">
        <v>0</v>
      </c>
      <c r="Q26" s="61">
        <v>0</v>
      </c>
    </row>
    <row r="27" spans="1:17">
      <c r="A27" s="61">
        <v>256</v>
      </c>
      <c r="B27" s="61">
        <v>0</v>
      </c>
      <c r="C27" s="61">
        <v>0</v>
      </c>
      <c r="D27" s="61">
        <v>1</v>
      </c>
      <c r="E27" s="61">
        <v>0</v>
      </c>
      <c r="F27" s="61">
        <v>7</v>
      </c>
      <c r="G27" s="61">
        <v>7</v>
      </c>
      <c r="H27" s="61">
        <v>1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</row>
    <row r="28" spans="1:17">
      <c r="A28" s="61">
        <v>264</v>
      </c>
      <c r="B28" s="61">
        <v>0</v>
      </c>
      <c r="C28" s="61">
        <v>0</v>
      </c>
      <c r="D28" s="61">
        <v>0</v>
      </c>
      <c r="E28" s="61">
        <v>0</v>
      </c>
      <c r="F28" s="61">
        <v>4</v>
      </c>
      <c r="G28" s="61">
        <v>3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</row>
    <row r="29" spans="1:17">
      <c r="A29" s="61">
        <v>272</v>
      </c>
      <c r="B29" s="61">
        <v>0</v>
      </c>
      <c r="C29" s="61">
        <v>0</v>
      </c>
      <c r="D29" s="61">
        <v>0</v>
      </c>
      <c r="E29" s="61">
        <v>0</v>
      </c>
      <c r="F29" s="61">
        <v>8</v>
      </c>
      <c r="G29" s="61">
        <v>7</v>
      </c>
      <c r="H29" s="61">
        <v>4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</row>
    <row r="30" spans="1:17">
      <c r="A30" s="61">
        <v>280</v>
      </c>
      <c r="B30" s="61">
        <v>0</v>
      </c>
      <c r="C30" s="61">
        <v>0</v>
      </c>
      <c r="D30" s="61">
        <v>0</v>
      </c>
      <c r="E30" s="61">
        <v>0</v>
      </c>
      <c r="F30" s="61">
        <v>4</v>
      </c>
      <c r="G30" s="61">
        <v>2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</row>
    <row r="31" spans="1:17">
      <c r="A31" s="61">
        <v>288</v>
      </c>
      <c r="B31" s="61">
        <v>0</v>
      </c>
      <c r="C31" s="61">
        <v>0</v>
      </c>
      <c r="D31" s="61">
        <v>0</v>
      </c>
      <c r="E31" s="61">
        <v>0</v>
      </c>
      <c r="F31" s="61">
        <v>8</v>
      </c>
      <c r="G31" s="61">
        <v>6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</row>
    <row r="32" spans="1:17">
      <c r="A32" s="61">
        <v>296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3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</row>
    <row r="33" spans="1:17">
      <c r="A33" s="61">
        <v>304</v>
      </c>
      <c r="B33" s="61">
        <v>0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</row>
    <row r="34" spans="1:17">
      <c r="A34" s="61">
        <v>312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</row>
    <row r="35" spans="1:17">
      <c r="A35" s="61">
        <v>320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</row>
    <row r="36" spans="1:17">
      <c r="A36" s="61">
        <v>328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</row>
    <row r="37" spans="1:17">
      <c r="A37" s="61">
        <v>336</v>
      </c>
      <c r="B37" s="61">
        <v>0</v>
      </c>
      <c r="C37" s="61">
        <v>0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</row>
    <row r="38" spans="1:17">
      <c r="A38" s="61">
        <v>344</v>
      </c>
      <c r="B38" s="61">
        <v>0</v>
      </c>
      <c r="C38" s="61">
        <v>0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61">
        <v>0</v>
      </c>
    </row>
    <row r="39" spans="1:17">
      <c r="A39" s="258" t="s">
        <v>385</v>
      </c>
      <c r="B39" s="63">
        <f>SUM(B5:B38)</f>
        <v>297</v>
      </c>
      <c r="C39" s="63">
        <f>SUM(C5:C38)</f>
        <v>306</v>
      </c>
      <c r="D39" s="63">
        <f t="shared" ref="D39:P39" si="0">SUM(D5:D38)</f>
        <v>331</v>
      </c>
      <c r="E39" s="63">
        <f t="shared" si="0"/>
        <v>482</v>
      </c>
      <c r="F39" s="63">
        <f t="shared" si="0"/>
        <v>129</v>
      </c>
      <c r="G39" s="63">
        <f t="shared" si="0"/>
        <v>126</v>
      </c>
      <c r="H39" s="63">
        <f t="shared" si="0"/>
        <v>129</v>
      </c>
      <c r="I39" s="63">
        <f t="shared" si="0"/>
        <v>75</v>
      </c>
      <c r="J39" s="63">
        <f t="shared" si="0"/>
        <v>66</v>
      </c>
      <c r="K39" s="63">
        <f t="shared" si="0"/>
        <v>125</v>
      </c>
      <c r="L39" s="63">
        <f t="shared" si="0"/>
        <v>26</v>
      </c>
      <c r="M39" s="63">
        <f t="shared" si="0"/>
        <v>11</v>
      </c>
      <c r="N39" s="63">
        <f>SUM(N5:N38)</f>
        <v>52</v>
      </c>
      <c r="O39" s="63">
        <f t="shared" si="0"/>
        <v>16</v>
      </c>
      <c r="P39" s="63">
        <f t="shared" si="0"/>
        <v>75</v>
      </c>
      <c r="Q39" s="63">
        <f>SUM(Q5:Q38)</f>
        <v>66</v>
      </c>
    </row>
    <row r="40" spans="1:17"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</row>
    <row r="43" spans="1:17" ht="15">
      <c r="A43" s="251" t="s">
        <v>157</v>
      </c>
      <c r="B43" s="272" t="s">
        <v>263</v>
      </c>
      <c r="C43" s="272"/>
      <c r="D43" s="272" t="s">
        <v>263</v>
      </c>
      <c r="E43" s="272"/>
      <c r="F43" s="252" t="s">
        <v>264</v>
      </c>
      <c r="G43" s="126"/>
      <c r="H43" s="272" t="s">
        <v>510</v>
      </c>
      <c r="I43" s="273"/>
      <c r="J43" s="273"/>
      <c r="K43" s="273"/>
      <c r="L43" s="272" t="s">
        <v>265</v>
      </c>
      <c r="M43" s="272"/>
      <c r="N43" s="273"/>
      <c r="O43" s="273"/>
      <c r="P43" s="272" t="s">
        <v>511</v>
      </c>
      <c r="Q43" s="273"/>
    </row>
    <row r="44" spans="1:17">
      <c r="A44" s="61"/>
      <c r="B44" s="61" t="s">
        <v>149</v>
      </c>
      <c r="C44" s="61" t="s">
        <v>150</v>
      </c>
      <c r="D44" s="254" t="s">
        <v>329</v>
      </c>
      <c r="E44" s="254" t="s">
        <v>330</v>
      </c>
      <c r="F44" s="61" t="s">
        <v>149</v>
      </c>
      <c r="G44" s="61" t="s">
        <v>150</v>
      </c>
      <c r="H44" s="254" t="s">
        <v>386</v>
      </c>
      <c r="I44" s="254" t="s">
        <v>330</v>
      </c>
      <c r="J44" s="254" t="s">
        <v>597</v>
      </c>
      <c r="K44" s="254" t="s">
        <v>598</v>
      </c>
      <c r="L44" s="61" t="s">
        <v>149</v>
      </c>
      <c r="M44" s="61" t="s">
        <v>150</v>
      </c>
      <c r="N44" s="61" t="s">
        <v>155</v>
      </c>
      <c r="O44" s="61" t="s">
        <v>156</v>
      </c>
      <c r="P44" s="254" t="s">
        <v>329</v>
      </c>
      <c r="Q44" s="255" t="s">
        <v>330</v>
      </c>
    </row>
    <row r="45" spans="1:17">
      <c r="A45" s="61">
        <v>80</v>
      </c>
      <c r="B45" s="61">
        <f>B5*A5</f>
        <v>0</v>
      </c>
      <c r="C45" s="61">
        <f>C5*A5</f>
        <v>0</v>
      </c>
      <c r="D45" s="61">
        <f>D5*A5</f>
        <v>0</v>
      </c>
      <c r="E45" s="61">
        <f>E5*A5</f>
        <v>0</v>
      </c>
      <c r="F45" s="61">
        <f>F5*A5</f>
        <v>0</v>
      </c>
      <c r="G45" s="61">
        <f>G5*A5</f>
        <v>0</v>
      </c>
      <c r="H45" s="61">
        <f>H5*A5</f>
        <v>0</v>
      </c>
      <c r="I45" s="61">
        <f>I5*A5</f>
        <v>0</v>
      </c>
      <c r="J45" s="61">
        <f>J5*A5</f>
        <v>0</v>
      </c>
      <c r="K45" s="61">
        <f>K5*A5</f>
        <v>0</v>
      </c>
      <c r="L45" s="61">
        <f>L5*A5</f>
        <v>0</v>
      </c>
      <c r="M45" s="61">
        <f>M5*A5</f>
        <v>0</v>
      </c>
      <c r="N45" s="61">
        <f>N5*A5</f>
        <v>0</v>
      </c>
      <c r="O45" s="61">
        <f>O5*A5</f>
        <v>0</v>
      </c>
      <c r="P45" s="61">
        <f>P5*A5</f>
        <v>0</v>
      </c>
      <c r="Q45" s="61">
        <f>Q5*A5</f>
        <v>0</v>
      </c>
    </row>
    <row r="46" spans="1:17">
      <c r="A46" s="61">
        <v>88</v>
      </c>
      <c r="B46" s="61">
        <f>B6*A6</f>
        <v>0</v>
      </c>
      <c r="C46" s="61">
        <f>C6*A6</f>
        <v>0</v>
      </c>
      <c r="D46" s="61">
        <f>D6*A6</f>
        <v>0</v>
      </c>
      <c r="E46" s="61">
        <f>E6*A6</f>
        <v>0</v>
      </c>
      <c r="F46" s="61">
        <f>F6*A6</f>
        <v>0</v>
      </c>
      <c r="G46" s="61">
        <f>G6*A6</f>
        <v>0</v>
      </c>
      <c r="H46" s="61">
        <f>H6*A6</f>
        <v>0</v>
      </c>
      <c r="I46" s="61">
        <f>I6*A6</f>
        <v>0</v>
      </c>
      <c r="J46" s="61">
        <f>J6*A6</f>
        <v>0</v>
      </c>
      <c r="K46" s="61">
        <f>K6*A6</f>
        <v>0</v>
      </c>
      <c r="L46" s="61">
        <f>L6*A6</f>
        <v>0</v>
      </c>
      <c r="M46" s="61">
        <f>M6*A6</f>
        <v>0</v>
      </c>
      <c r="N46" s="61">
        <f>N6*A6</f>
        <v>0</v>
      </c>
      <c r="O46" s="61">
        <f>O6*A6</f>
        <v>0</v>
      </c>
      <c r="P46" s="61">
        <f>P6*A6</f>
        <v>0</v>
      </c>
      <c r="Q46" s="61">
        <f>Q6*A6</f>
        <v>0</v>
      </c>
    </row>
    <row r="47" spans="1:17">
      <c r="A47" s="61">
        <v>96</v>
      </c>
      <c r="B47" s="61">
        <f t="shared" ref="B47:B78" si="1">B7*A7</f>
        <v>0</v>
      </c>
      <c r="C47" s="61">
        <f t="shared" ref="C47:C78" si="2">C7*A7</f>
        <v>288</v>
      </c>
      <c r="D47" s="61">
        <f t="shared" ref="D47:D78" si="3">D7*A7</f>
        <v>0</v>
      </c>
      <c r="E47" s="61">
        <f t="shared" ref="E47:E78" si="4">E7*A7</f>
        <v>192</v>
      </c>
      <c r="F47" s="61">
        <f t="shared" ref="F47:F78" si="5">F7*A7</f>
        <v>0</v>
      </c>
      <c r="G47" s="61">
        <f t="shared" ref="G47:G78" si="6">G7*A7</f>
        <v>0</v>
      </c>
      <c r="H47" s="61">
        <f t="shared" ref="H47:H78" si="7">H7*A7</f>
        <v>0</v>
      </c>
      <c r="I47" s="61">
        <f t="shared" ref="I47:I78" si="8">I7*A7</f>
        <v>0</v>
      </c>
      <c r="J47" s="61">
        <f t="shared" ref="J47:J78" si="9">J7*A7</f>
        <v>0</v>
      </c>
      <c r="K47" s="61">
        <f t="shared" ref="K47:K78" si="10">K7*A7</f>
        <v>0</v>
      </c>
      <c r="L47" s="61">
        <f t="shared" ref="L47:L78" si="11">L7*A7</f>
        <v>0</v>
      </c>
      <c r="M47" s="61">
        <f t="shared" ref="M47:M78" si="12">M7*A7</f>
        <v>0</v>
      </c>
      <c r="N47" s="61">
        <f t="shared" ref="N47:N78" si="13">N7*A7</f>
        <v>0</v>
      </c>
      <c r="O47" s="61">
        <f t="shared" ref="O47:O78" si="14">O7*A7</f>
        <v>0</v>
      </c>
      <c r="P47" s="61">
        <f t="shared" ref="P47:P78" si="15">P7*A7</f>
        <v>0</v>
      </c>
      <c r="Q47" s="61">
        <f t="shared" ref="Q47:Q78" si="16">Q7*A7</f>
        <v>0</v>
      </c>
    </row>
    <row r="48" spans="1:17">
      <c r="A48" s="61">
        <v>104</v>
      </c>
      <c r="B48" s="61">
        <f t="shared" si="1"/>
        <v>0</v>
      </c>
      <c r="C48" s="61">
        <f t="shared" si="2"/>
        <v>1144</v>
      </c>
      <c r="D48" s="61">
        <f t="shared" si="3"/>
        <v>0</v>
      </c>
      <c r="E48" s="61">
        <f t="shared" si="4"/>
        <v>832</v>
      </c>
      <c r="F48" s="61">
        <f t="shared" si="5"/>
        <v>0</v>
      </c>
      <c r="G48" s="61">
        <f t="shared" si="6"/>
        <v>0</v>
      </c>
      <c r="H48" s="61">
        <f t="shared" si="7"/>
        <v>0</v>
      </c>
      <c r="I48" s="61">
        <f t="shared" si="8"/>
        <v>0</v>
      </c>
      <c r="J48" s="61">
        <f t="shared" si="9"/>
        <v>0</v>
      </c>
      <c r="K48" s="61">
        <f t="shared" si="10"/>
        <v>0</v>
      </c>
      <c r="L48" s="61">
        <f t="shared" si="11"/>
        <v>0</v>
      </c>
      <c r="M48" s="61">
        <f t="shared" si="12"/>
        <v>0</v>
      </c>
      <c r="N48" s="61">
        <f t="shared" si="13"/>
        <v>0</v>
      </c>
      <c r="O48" s="61">
        <f t="shared" si="14"/>
        <v>0</v>
      </c>
      <c r="P48" s="61">
        <f t="shared" si="15"/>
        <v>0</v>
      </c>
      <c r="Q48" s="61">
        <f t="shared" si="16"/>
        <v>0</v>
      </c>
    </row>
    <row r="49" spans="1:17">
      <c r="A49" s="61">
        <v>112</v>
      </c>
      <c r="B49" s="61">
        <f>B9*A9</f>
        <v>2016</v>
      </c>
      <c r="C49" s="61">
        <f t="shared" si="2"/>
        <v>18704</v>
      </c>
      <c r="D49" s="61">
        <f t="shared" si="3"/>
        <v>336</v>
      </c>
      <c r="E49" s="61">
        <f t="shared" si="4"/>
        <v>8064</v>
      </c>
      <c r="F49" s="61">
        <f t="shared" si="5"/>
        <v>0</v>
      </c>
      <c r="G49" s="61">
        <f t="shared" si="6"/>
        <v>0</v>
      </c>
      <c r="H49" s="61">
        <f t="shared" si="7"/>
        <v>0</v>
      </c>
      <c r="I49" s="61">
        <f t="shared" si="8"/>
        <v>0</v>
      </c>
      <c r="J49" s="61">
        <f t="shared" si="9"/>
        <v>0</v>
      </c>
      <c r="K49" s="61">
        <f t="shared" si="10"/>
        <v>0</v>
      </c>
      <c r="L49" s="61">
        <f t="shared" si="11"/>
        <v>0</v>
      </c>
      <c r="M49" s="61">
        <f t="shared" si="12"/>
        <v>0</v>
      </c>
      <c r="N49" s="61">
        <f t="shared" si="13"/>
        <v>0</v>
      </c>
      <c r="O49" s="61">
        <f t="shared" si="14"/>
        <v>0</v>
      </c>
      <c r="P49" s="61">
        <f t="shared" si="15"/>
        <v>0</v>
      </c>
      <c r="Q49" s="61">
        <f t="shared" si="16"/>
        <v>0</v>
      </c>
    </row>
    <row r="50" spans="1:17">
      <c r="A50" s="61">
        <v>120</v>
      </c>
      <c r="B50" s="61">
        <f>B10*A10</f>
        <v>9600</v>
      </c>
      <c r="C50" s="61">
        <f t="shared" si="2"/>
        <v>12960</v>
      </c>
      <c r="D50" s="61">
        <f t="shared" si="3"/>
        <v>8640</v>
      </c>
      <c r="E50" s="61">
        <f t="shared" si="4"/>
        <v>24720</v>
      </c>
      <c r="F50" s="61">
        <f t="shared" si="5"/>
        <v>0</v>
      </c>
      <c r="G50" s="61">
        <f t="shared" si="6"/>
        <v>0</v>
      </c>
      <c r="H50" s="61">
        <f t="shared" si="7"/>
        <v>0</v>
      </c>
      <c r="I50" s="61">
        <f t="shared" si="8"/>
        <v>0</v>
      </c>
      <c r="J50" s="61">
        <f t="shared" si="9"/>
        <v>0</v>
      </c>
      <c r="K50" s="61">
        <f t="shared" si="10"/>
        <v>0</v>
      </c>
      <c r="L50" s="61">
        <f t="shared" si="11"/>
        <v>0</v>
      </c>
      <c r="M50" s="61">
        <f t="shared" si="12"/>
        <v>0</v>
      </c>
      <c r="N50" s="61">
        <f t="shared" si="13"/>
        <v>0</v>
      </c>
      <c r="O50" s="61">
        <f t="shared" si="14"/>
        <v>0</v>
      </c>
      <c r="P50" s="61">
        <f t="shared" si="15"/>
        <v>0</v>
      </c>
      <c r="Q50" s="61">
        <f t="shared" si="16"/>
        <v>0</v>
      </c>
    </row>
    <row r="51" spans="1:17">
      <c r="A51" s="61">
        <v>128</v>
      </c>
      <c r="B51" s="61">
        <f t="shared" si="1"/>
        <v>13696</v>
      </c>
      <c r="C51" s="61">
        <f t="shared" si="2"/>
        <v>1280</v>
      </c>
      <c r="D51" s="61">
        <f t="shared" si="3"/>
        <v>17536</v>
      </c>
      <c r="E51" s="61">
        <f t="shared" si="4"/>
        <v>19968</v>
      </c>
      <c r="F51" s="61">
        <f t="shared" si="5"/>
        <v>0</v>
      </c>
      <c r="G51" s="61">
        <f t="shared" si="6"/>
        <v>0</v>
      </c>
      <c r="H51" s="61">
        <f t="shared" si="7"/>
        <v>0</v>
      </c>
      <c r="I51" s="61">
        <f t="shared" si="8"/>
        <v>0</v>
      </c>
      <c r="J51" s="61">
        <f t="shared" si="9"/>
        <v>0</v>
      </c>
      <c r="K51" s="61">
        <f t="shared" si="10"/>
        <v>128</v>
      </c>
      <c r="L51" s="61">
        <f t="shared" si="11"/>
        <v>0</v>
      </c>
      <c r="M51" s="61">
        <f t="shared" si="12"/>
        <v>0</v>
      </c>
      <c r="N51" s="61">
        <f t="shared" si="13"/>
        <v>0</v>
      </c>
      <c r="O51" s="61">
        <f t="shared" si="14"/>
        <v>0</v>
      </c>
      <c r="P51" s="61">
        <f t="shared" si="15"/>
        <v>128</v>
      </c>
      <c r="Q51" s="61">
        <f t="shared" si="16"/>
        <v>0</v>
      </c>
    </row>
    <row r="52" spans="1:17">
      <c r="A52" s="61">
        <v>136</v>
      </c>
      <c r="B52" s="61">
        <f t="shared" si="1"/>
        <v>7616</v>
      </c>
      <c r="C52" s="61">
        <f t="shared" si="2"/>
        <v>408</v>
      </c>
      <c r="D52" s="61">
        <f t="shared" si="3"/>
        <v>10472</v>
      </c>
      <c r="E52" s="61">
        <f t="shared" si="4"/>
        <v>3944</v>
      </c>
      <c r="F52" s="61">
        <f t="shared" si="5"/>
        <v>0</v>
      </c>
      <c r="G52" s="61">
        <f t="shared" si="6"/>
        <v>0</v>
      </c>
      <c r="H52" s="61">
        <f t="shared" si="7"/>
        <v>0</v>
      </c>
      <c r="I52" s="61">
        <f t="shared" si="8"/>
        <v>0</v>
      </c>
      <c r="J52" s="61">
        <f t="shared" si="9"/>
        <v>0</v>
      </c>
      <c r="K52" s="61">
        <f t="shared" si="10"/>
        <v>0</v>
      </c>
      <c r="L52" s="61">
        <f t="shared" si="11"/>
        <v>0</v>
      </c>
      <c r="M52" s="61">
        <f t="shared" si="12"/>
        <v>136</v>
      </c>
      <c r="N52" s="61">
        <f t="shared" si="13"/>
        <v>0</v>
      </c>
      <c r="O52" s="61">
        <f t="shared" si="14"/>
        <v>0</v>
      </c>
      <c r="P52" s="61">
        <f t="shared" si="15"/>
        <v>0</v>
      </c>
      <c r="Q52" s="61">
        <f t="shared" si="16"/>
        <v>0</v>
      </c>
    </row>
    <row r="53" spans="1:17">
      <c r="A53" s="61">
        <v>144</v>
      </c>
      <c r="B53" s="61">
        <f t="shared" si="1"/>
        <v>2016</v>
      </c>
      <c r="C53" s="61">
        <f t="shared" si="2"/>
        <v>144</v>
      </c>
      <c r="D53" s="61">
        <f t="shared" si="3"/>
        <v>2592</v>
      </c>
      <c r="E53" s="61">
        <f t="shared" si="4"/>
        <v>720</v>
      </c>
      <c r="F53" s="61">
        <f t="shared" si="5"/>
        <v>0</v>
      </c>
      <c r="G53" s="61">
        <f t="shared" si="6"/>
        <v>0</v>
      </c>
      <c r="H53" s="61">
        <f t="shared" si="7"/>
        <v>0</v>
      </c>
      <c r="I53" s="61">
        <f t="shared" si="8"/>
        <v>0</v>
      </c>
      <c r="J53" s="61">
        <f t="shared" si="9"/>
        <v>0</v>
      </c>
      <c r="K53" s="61">
        <f t="shared" si="10"/>
        <v>0</v>
      </c>
      <c r="L53" s="61">
        <f t="shared" si="11"/>
        <v>0</v>
      </c>
      <c r="M53" s="61">
        <f t="shared" si="12"/>
        <v>288</v>
      </c>
      <c r="N53" s="61">
        <f t="shared" si="13"/>
        <v>0</v>
      </c>
      <c r="O53" s="61">
        <f t="shared" si="14"/>
        <v>0</v>
      </c>
      <c r="P53" s="61">
        <f t="shared" si="15"/>
        <v>432</v>
      </c>
      <c r="Q53" s="61">
        <f t="shared" si="16"/>
        <v>0</v>
      </c>
    </row>
    <row r="54" spans="1:17">
      <c r="A54" s="61">
        <v>152</v>
      </c>
      <c r="B54" s="61">
        <f t="shared" si="1"/>
        <v>1216</v>
      </c>
      <c r="C54" s="61">
        <f t="shared" si="2"/>
        <v>456</v>
      </c>
      <c r="D54" s="61">
        <f t="shared" si="3"/>
        <v>912</v>
      </c>
      <c r="E54" s="61">
        <f t="shared" si="4"/>
        <v>608</v>
      </c>
      <c r="F54" s="61">
        <f t="shared" si="5"/>
        <v>0</v>
      </c>
      <c r="G54" s="61">
        <f t="shared" si="6"/>
        <v>0</v>
      </c>
      <c r="H54" s="61">
        <f t="shared" si="7"/>
        <v>0</v>
      </c>
      <c r="I54" s="61">
        <f t="shared" si="8"/>
        <v>0</v>
      </c>
      <c r="J54" s="61">
        <f t="shared" si="9"/>
        <v>0</v>
      </c>
      <c r="K54" s="61">
        <f t="shared" si="10"/>
        <v>0</v>
      </c>
      <c r="L54" s="61">
        <f t="shared" si="11"/>
        <v>304</v>
      </c>
      <c r="M54" s="61">
        <f t="shared" si="12"/>
        <v>456</v>
      </c>
      <c r="N54" s="61">
        <f t="shared" si="13"/>
        <v>0</v>
      </c>
      <c r="O54" s="61">
        <f t="shared" si="14"/>
        <v>304</v>
      </c>
      <c r="P54" s="61">
        <f t="shared" si="15"/>
        <v>2736</v>
      </c>
      <c r="Q54" s="61">
        <f t="shared" si="16"/>
        <v>608</v>
      </c>
    </row>
    <row r="55" spans="1:17">
      <c r="A55" s="61">
        <v>160</v>
      </c>
      <c r="B55" s="61">
        <f t="shared" si="1"/>
        <v>1120</v>
      </c>
      <c r="C55" s="61">
        <f t="shared" si="2"/>
        <v>0</v>
      </c>
      <c r="D55" s="61">
        <f t="shared" si="3"/>
        <v>2080</v>
      </c>
      <c r="E55" s="61">
        <f t="shared" si="4"/>
        <v>0</v>
      </c>
      <c r="F55" s="61">
        <f t="shared" si="5"/>
        <v>0</v>
      </c>
      <c r="G55" s="61">
        <f t="shared" si="6"/>
        <v>0</v>
      </c>
      <c r="H55" s="61">
        <f t="shared" si="7"/>
        <v>0</v>
      </c>
      <c r="I55" s="61">
        <f t="shared" si="8"/>
        <v>160</v>
      </c>
      <c r="J55" s="61">
        <f t="shared" si="9"/>
        <v>640</v>
      </c>
      <c r="K55" s="61">
        <f t="shared" si="10"/>
        <v>160</v>
      </c>
      <c r="L55" s="61">
        <f t="shared" si="11"/>
        <v>1920</v>
      </c>
      <c r="M55" s="61">
        <f t="shared" si="12"/>
        <v>320</v>
      </c>
      <c r="N55" s="61">
        <f t="shared" si="13"/>
        <v>320</v>
      </c>
      <c r="O55" s="61">
        <f t="shared" si="14"/>
        <v>480</v>
      </c>
      <c r="P55" s="61">
        <f t="shared" si="15"/>
        <v>6080</v>
      </c>
      <c r="Q55" s="61">
        <f t="shared" si="16"/>
        <v>2560</v>
      </c>
    </row>
    <row r="56" spans="1:17">
      <c r="A56" s="61">
        <v>168</v>
      </c>
      <c r="B56" s="61">
        <f t="shared" si="1"/>
        <v>168</v>
      </c>
      <c r="C56" s="61">
        <f t="shared" si="2"/>
        <v>0</v>
      </c>
      <c r="D56" s="61">
        <f t="shared" si="3"/>
        <v>0</v>
      </c>
      <c r="E56" s="61">
        <f t="shared" si="4"/>
        <v>0</v>
      </c>
      <c r="F56" s="61">
        <f t="shared" si="5"/>
        <v>0</v>
      </c>
      <c r="G56" s="61">
        <f t="shared" si="6"/>
        <v>0</v>
      </c>
      <c r="H56" s="61">
        <f t="shared" si="7"/>
        <v>0</v>
      </c>
      <c r="I56" s="61">
        <f t="shared" si="8"/>
        <v>0</v>
      </c>
      <c r="J56" s="61">
        <f t="shared" si="9"/>
        <v>168</v>
      </c>
      <c r="K56" s="61">
        <f t="shared" si="10"/>
        <v>336</v>
      </c>
      <c r="L56" s="61">
        <f t="shared" si="11"/>
        <v>0</v>
      </c>
      <c r="M56" s="61">
        <f t="shared" si="12"/>
        <v>0</v>
      </c>
      <c r="N56" s="61">
        <f t="shared" si="13"/>
        <v>1680</v>
      </c>
      <c r="O56" s="61">
        <f t="shared" si="14"/>
        <v>840</v>
      </c>
      <c r="P56" s="61">
        <f t="shared" si="15"/>
        <v>0</v>
      </c>
      <c r="Q56" s="61">
        <f t="shared" si="16"/>
        <v>2688</v>
      </c>
    </row>
    <row r="57" spans="1:17">
      <c r="A57" s="61">
        <v>176</v>
      </c>
      <c r="B57" s="61">
        <f t="shared" si="1"/>
        <v>0</v>
      </c>
      <c r="C57" s="61">
        <f t="shared" si="2"/>
        <v>0</v>
      </c>
      <c r="D57" s="61">
        <f t="shared" si="3"/>
        <v>352</v>
      </c>
      <c r="E57" s="61">
        <f t="shared" si="4"/>
        <v>0</v>
      </c>
      <c r="F57" s="61">
        <f t="shared" si="5"/>
        <v>704</v>
      </c>
      <c r="G57" s="61">
        <f t="shared" si="6"/>
        <v>176</v>
      </c>
      <c r="H57" s="61">
        <f t="shared" si="7"/>
        <v>880</v>
      </c>
      <c r="I57" s="61">
        <f t="shared" si="8"/>
        <v>2112</v>
      </c>
      <c r="J57" s="61">
        <f t="shared" si="9"/>
        <v>1232</v>
      </c>
      <c r="K57" s="61">
        <f t="shared" si="10"/>
        <v>1232</v>
      </c>
      <c r="L57" s="61">
        <f t="shared" si="11"/>
        <v>1056</v>
      </c>
      <c r="M57" s="61">
        <f t="shared" si="12"/>
        <v>0</v>
      </c>
      <c r="N57" s="61">
        <f t="shared" si="13"/>
        <v>1408</v>
      </c>
      <c r="O57" s="61">
        <f t="shared" si="14"/>
        <v>0</v>
      </c>
      <c r="P57" s="61">
        <f t="shared" si="15"/>
        <v>1232</v>
      </c>
      <c r="Q57" s="61">
        <f t="shared" si="16"/>
        <v>2288</v>
      </c>
    </row>
    <row r="58" spans="1:17">
      <c r="A58" s="61">
        <v>184</v>
      </c>
      <c r="B58" s="61">
        <f t="shared" si="1"/>
        <v>368</v>
      </c>
      <c r="C58" s="61">
        <f t="shared" si="2"/>
        <v>0</v>
      </c>
      <c r="D58" s="61">
        <f t="shared" si="3"/>
        <v>368</v>
      </c>
      <c r="E58" s="61">
        <f t="shared" si="4"/>
        <v>0</v>
      </c>
      <c r="F58" s="61">
        <f t="shared" si="5"/>
        <v>2576</v>
      </c>
      <c r="G58" s="61">
        <f t="shared" si="6"/>
        <v>1288</v>
      </c>
      <c r="H58" s="61">
        <f t="shared" si="7"/>
        <v>3496</v>
      </c>
      <c r="I58" s="61">
        <f t="shared" si="8"/>
        <v>4048</v>
      </c>
      <c r="J58" s="61">
        <f t="shared" si="9"/>
        <v>4968</v>
      </c>
      <c r="K58" s="61">
        <f t="shared" si="10"/>
        <v>6992</v>
      </c>
      <c r="L58" s="61">
        <f t="shared" si="11"/>
        <v>552</v>
      </c>
      <c r="M58" s="61">
        <f t="shared" si="12"/>
        <v>368</v>
      </c>
      <c r="N58" s="61">
        <f t="shared" si="13"/>
        <v>3128</v>
      </c>
      <c r="O58" s="61">
        <f t="shared" si="14"/>
        <v>552</v>
      </c>
      <c r="P58" s="61">
        <f t="shared" si="15"/>
        <v>736</v>
      </c>
      <c r="Q58" s="61">
        <f t="shared" si="16"/>
        <v>2760</v>
      </c>
    </row>
    <row r="59" spans="1:17">
      <c r="A59" s="61">
        <v>192</v>
      </c>
      <c r="B59" s="61">
        <f t="shared" si="1"/>
        <v>0</v>
      </c>
      <c r="C59" s="61">
        <f t="shared" si="2"/>
        <v>0</v>
      </c>
      <c r="D59" s="61">
        <f t="shared" si="3"/>
        <v>0</v>
      </c>
      <c r="E59" s="61">
        <f t="shared" si="4"/>
        <v>0</v>
      </c>
      <c r="F59" s="61">
        <f>F19*A19</f>
        <v>4032</v>
      </c>
      <c r="G59" s="61">
        <f t="shared" si="6"/>
        <v>3072</v>
      </c>
      <c r="H59" s="61">
        <f t="shared" si="7"/>
        <v>5760</v>
      </c>
      <c r="I59" s="61">
        <f t="shared" si="8"/>
        <v>4608</v>
      </c>
      <c r="J59" s="61">
        <f t="shared" si="9"/>
        <v>2304</v>
      </c>
      <c r="K59" s="61">
        <f t="shared" si="10"/>
        <v>5376</v>
      </c>
      <c r="L59" s="61">
        <f t="shared" si="11"/>
        <v>576</v>
      </c>
      <c r="M59" s="61">
        <f t="shared" si="12"/>
        <v>0</v>
      </c>
      <c r="N59" s="61">
        <f t="shared" si="13"/>
        <v>384</v>
      </c>
      <c r="O59" s="61">
        <f t="shared" si="14"/>
        <v>0</v>
      </c>
      <c r="P59" s="61">
        <f t="shared" si="15"/>
        <v>576</v>
      </c>
      <c r="Q59" s="61">
        <f t="shared" si="16"/>
        <v>0</v>
      </c>
    </row>
    <row r="60" spans="1:17">
      <c r="A60" s="61">
        <v>200</v>
      </c>
      <c r="B60" s="61">
        <f t="shared" si="1"/>
        <v>200</v>
      </c>
      <c r="C60" s="61">
        <f t="shared" si="2"/>
        <v>0</v>
      </c>
      <c r="D60" s="61">
        <f t="shared" si="3"/>
        <v>0</v>
      </c>
      <c r="E60" s="61">
        <f t="shared" si="4"/>
        <v>0</v>
      </c>
      <c r="F60" s="61">
        <f t="shared" si="5"/>
        <v>3600</v>
      </c>
      <c r="G60" s="61">
        <f t="shared" si="6"/>
        <v>2800</v>
      </c>
      <c r="H60" s="61">
        <f t="shared" si="7"/>
        <v>5600</v>
      </c>
      <c r="I60" s="61">
        <f t="shared" si="8"/>
        <v>2400</v>
      </c>
      <c r="J60" s="61">
        <f t="shared" si="9"/>
        <v>1000</v>
      </c>
      <c r="K60" s="61">
        <f t="shared" si="10"/>
        <v>4400</v>
      </c>
      <c r="L60" s="61">
        <f t="shared" si="11"/>
        <v>0</v>
      </c>
      <c r="M60" s="61">
        <f t="shared" si="12"/>
        <v>0</v>
      </c>
      <c r="N60" s="61">
        <f t="shared" si="13"/>
        <v>200</v>
      </c>
      <c r="O60" s="61">
        <f t="shared" si="14"/>
        <v>0</v>
      </c>
      <c r="P60" s="61">
        <f t="shared" si="15"/>
        <v>200</v>
      </c>
      <c r="Q60" s="61">
        <f t="shared" si="16"/>
        <v>400</v>
      </c>
    </row>
    <row r="61" spans="1:17">
      <c r="A61" s="61">
        <v>208</v>
      </c>
      <c r="B61" s="61">
        <f t="shared" si="1"/>
        <v>0</v>
      </c>
      <c r="C61" s="61">
        <f t="shared" si="2"/>
        <v>0</v>
      </c>
      <c r="D61" s="61">
        <f t="shared" si="3"/>
        <v>0</v>
      </c>
      <c r="E61" s="61">
        <f t="shared" si="4"/>
        <v>0</v>
      </c>
      <c r="F61" s="61">
        <f t="shared" si="5"/>
        <v>2288</v>
      </c>
      <c r="G61" s="61">
        <f t="shared" si="6"/>
        <v>3744</v>
      </c>
      <c r="H61" s="61">
        <f t="shared" si="7"/>
        <v>4992</v>
      </c>
      <c r="I61" s="61">
        <f t="shared" si="8"/>
        <v>624</v>
      </c>
      <c r="J61" s="61">
        <f t="shared" si="9"/>
        <v>1248</v>
      </c>
      <c r="K61" s="61">
        <f t="shared" si="10"/>
        <v>3120</v>
      </c>
      <c r="L61" s="61">
        <f t="shared" si="11"/>
        <v>0</v>
      </c>
      <c r="M61" s="61">
        <f t="shared" si="12"/>
        <v>208</v>
      </c>
      <c r="N61" s="61">
        <f t="shared" si="13"/>
        <v>1040</v>
      </c>
      <c r="O61" s="61">
        <f t="shared" si="14"/>
        <v>0</v>
      </c>
      <c r="P61" s="61">
        <f t="shared" si="15"/>
        <v>0</v>
      </c>
      <c r="Q61" s="61">
        <f t="shared" si="16"/>
        <v>0</v>
      </c>
    </row>
    <row r="62" spans="1:17">
      <c r="A62" s="61">
        <v>216</v>
      </c>
      <c r="B62" s="61">
        <f>B22*A22</f>
        <v>648</v>
      </c>
      <c r="C62" s="61">
        <f t="shared" si="2"/>
        <v>0</v>
      </c>
      <c r="D62" s="61">
        <f t="shared" si="3"/>
        <v>0</v>
      </c>
      <c r="E62" s="61">
        <f t="shared" si="4"/>
        <v>0</v>
      </c>
      <c r="F62" s="61">
        <f t="shared" si="5"/>
        <v>1080</v>
      </c>
      <c r="G62" s="61">
        <f t="shared" si="6"/>
        <v>1728</v>
      </c>
      <c r="H62" s="61">
        <f t="shared" si="7"/>
        <v>1728</v>
      </c>
      <c r="I62" s="61">
        <f t="shared" si="8"/>
        <v>0</v>
      </c>
      <c r="J62" s="61">
        <f t="shared" si="9"/>
        <v>216</v>
      </c>
      <c r="K62" s="61">
        <f t="shared" si="10"/>
        <v>432</v>
      </c>
      <c r="L62" s="61">
        <f t="shared" si="11"/>
        <v>0</v>
      </c>
      <c r="M62" s="61">
        <f t="shared" si="12"/>
        <v>0</v>
      </c>
      <c r="N62" s="61">
        <f t="shared" si="13"/>
        <v>864</v>
      </c>
      <c r="O62" s="61">
        <f t="shared" si="14"/>
        <v>216</v>
      </c>
      <c r="P62" s="61">
        <f t="shared" si="15"/>
        <v>0</v>
      </c>
      <c r="Q62" s="61">
        <f t="shared" si="16"/>
        <v>0</v>
      </c>
    </row>
    <row r="63" spans="1:17">
      <c r="A63" s="61">
        <v>224</v>
      </c>
      <c r="B63" s="61">
        <f t="shared" si="1"/>
        <v>0</v>
      </c>
      <c r="C63" s="61">
        <f t="shared" si="2"/>
        <v>0</v>
      </c>
      <c r="D63" s="61">
        <f t="shared" si="3"/>
        <v>0</v>
      </c>
      <c r="E63" s="61">
        <f t="shared" si="4"/>
        <v>0</v>
      </c>
      <c r="F63" s="61">
        <f t="shared" si="5"/>
        <v>896</v>
      </c>
      <c r="G63" s="61">
        <f t="shared" si="6"/>
        <v>672</v>
      </c>
      <c r="H63" s="61">
        <f t="shared" si="7"/>
        <v>896</v>
      </c>
      <c r="I63" s="61">
        <f t="shared" si="8"/>
        <v>0</v>
      </c>
      <c r="J63" s="61">
        <f t="shared" si="9"/>
        <v>224</v>
      </c>
      <c r="K63" s="61">
        <f t="shared" si="10"/>
        <v>448</v>
      </c>
      <c r="L63" s="61">
        <f t="shared" si="11"/>
        <v>0</v>
      </c>
      <c r="M63" s="61">
        <f t="shared" si="12"/>
        <v>0</v>
      </c>
      <c r="N63" s="61">
        <f t="shared" si="13"/>
        <v>224</v>
      </c>
      <c r="O63" s="61">
        <f t="shared" si="14"/>
        <v>224</v>
      </c>
      <c r="P63" s="61">
        <f t="shared" si="15"/>
        <v>0</v>
      </c>
      <c r="Q63" s="61">
        <f t="shared" si="16"/>
        <v>0</v>
      </c>
    </row>
    <row r="64" spans="1:17">
      <c r="A64" s="61">
        <v>232</v>
      </c>
      <c r="B64" s="61">
        <f t="shared" si="1"/>
        <v>0</v>
      </c>
      <c r="C64" s="61">
        <f t="shared" si="2"/>
        <v>0</v>
      </c>
      <c r="D64" s="61">
        <f t="shared" si="3"/>
        <v>0</v>
      </c>
      <c r="E64" s="61">
        <f t="shared" si="4"/>
        <v>0</v>
      </c>
      <c r="F64" s="61">
        <f t="shared" si="5"/>
        <v>1624</v>
      </c>
      <c r="G64" s="61">
        <f t="shared" si="6"/>
        <v>3248</v>
      </c>
      <c r="H64" s="61">
        <f t="shared" si="7"/>
        <v>696</v>
      </c>
      <c r="I64" s="61">
        <f t="shared" si="8"/>
        <v>232</v>
      </c>
      <c r="J64" s="61">
        <f t="shared" si="9"/>
        <v>232</v>
      </c>
      <c r="K64" s="61">
        <f t="shared" si="10"/>
        <v>232</v>
      </c>
      <c r="L64" s="61">
        <f t="shared" si="11"/>
        <v>0</v>
      </c>
      <c r="M64" s="61">
        <f t="shared" si="12"/>
        <v>0</v>
      </c>
      <c r="N64" s="61">
        <f t="shared" si="13"/>
        <v>232</v>
      </c>
      <c r="O64" s="61">
        <f t="shared" si="14"/>
        <v>232</v>
      </c>
      <c r="P64" s="61">
        <f t="shared" si="15"/>
        <v>0</v>
      </c>
      <c r="Q64" s="61">
        <f t="shared" si="16"/>
        <v>0</v>
      </c>
    </row>
    <row r="65" spans="1:17">
      <c r="A65" s="61">
        <v>240</v>
      </c>
      <c r="B65" s="61">
        <f t="shared" si="1"/>
        <v>0</v>
      </c>
      <c r="C65" s="61">
        <f t="shared" si="2"/>
        <v>0</v>
      </c>
      <c r="D65" s="61">
        <f t="shared" si="3"/>
        <v>0</v>
      </c>
      <c r="E65" s="61">
        <f t="shared" si="4"/>
        <v>0</v>
      </c>
      <c r="F65" s="61">
        <f t="shared" si="5"/>
        <v>1440</v>
      </c>
      <c r="G65" s="61">
        <f t="shared" si="6"/>
        <v>1920</v>
      </c>
      <c r="H65" s="61">
        <f t="shared" si="7"/>
        <v>480</v>
      </c>
      <c r="I65" s="61">
        <f t="shared" si="8"/>
        <v>0</v>
      </c>
      <c r="J65" s="61">
        <f t="shared" si="9"/>
        <v>0</v>
      </c>
      <c r="K65" s="61">
        <f t="shared" si="10"/>
        <v>240</v>
      </c>
      <c r="L65" s="61">
        <f t="shared" si="11"/>
        <v>0</v>
      </c>
      <c r="M65" s="61">
        <f t="shared" si="12"/>
        <v>0</v>
      </c>
      <c r="N65" s="61">
        <f t="shared" si="13"/>
        <v>240</v>
      </c>
      <c r="O65" s="61">
        <f t="shared" si="14"/>
        <v>0</v>
      </c>
      <c r="P65" s="61">
        <f t="shared" si="15"/>
        <v>0</v>
      </c>
      <c r="Q65" s="61">
        <f t="shared" si="16"/>
        <v>0</v>
      </c>
    </row>
    <row r="66" spans="1:17">
      <c r="A66" s="61">
        <v>248</v>
      </c>
      <c r="B66" s="61">
        <f t="shared" si="1"/>
        <v>0</v>
      </c>
      <c r="C66" s="61">
        <f t="shared" si="2"/>
        <v>0</v>
      </c>
      <c r="D66" s="61">
        <f t="shared" si="3"/>
        <v>0</v>
      </c>
      <c r="E66" s="61">
        <f t="shared" si="4"/>
        <v>0</v>
      </c>
      <c r="F66" s="61">
        <f t="shared" si="5"/>
        <v>1984</v>
      </c>
      <c r="G66" s="61">
        <f t="shared" si="6"/>
        <v>2232</v>
      </c>
      <c r="H66" s="61">
        <f t="shared" si="7"/>
        <v>248</v>
      </c>
      <c r="I66" s="61">
        <f t="shared" si="8"/>
        <v>0</v>
      </c>
      <c r="J66" s="61">
        <f t="shared" si="9"/>
        <v>248</v>
      </c>
      <c r="K66" s="61">
        <f t="shared" si="10"/>
        <v>1240</v>
      </c>
      <c r="L66" s="61">
        <f t="shared" si="11"/>
        <v>0</v>
      </c>
      <c r="M66" s="61">
        <f t="shared" si="12"/>
        <v>0</v>
      </c>
      <c r="N66" s="61">
        <f t="shared" si="13"/>
        <v>0</v>
      </c>
      <c r="O66" s="61">
        <f t="shared" si="14"/>
        <v>0</v>
      </c>
      <c r="P66" s="61">
        <f t="shared" si="15"/>
        <v>0</v>
      </c>
      <c r="Q66" s="61">
        <f t="shared" si="16"/>
        <v>0</v>
      </c>
    </row>
    <row r="67" spans="1:17">
      <c r="A67" s="61">
        <v>256</v>
      </c>
      <c r="B67" s="61">
        <f t="shared" si="1"/>
        <v>0</v>
      </c>
      <c r="C67" s="61">
        <f t="shared" si="2"/>
        <v>0</v>
      </c>
      <c r="D67" s="61">
        <f t="shared" si="3"/>
        <v>256</v>
      </c>
      <c r="E67" s="61">
        <f t="shared" si="4"/>
        <v>0</v>
      </c>
      <c r="F67" s="61">
        <f t="shared" si="5"/>
        <v>1792</v>
      </c>
      <c r="G67" s="61">
        <f t="shared" si="6"/>
        <v>1792</v>
      </c>
      <c r="H67" s="61">
        <f t="shared" si="7"/>
        <v>256</v>
      </c>
      <c r="I67" s="61">
        <f t="shared" si="8"/>
        <v>0</v>
      </c>
      <c r="J67" s="61">
        <f t="shared" si="9"/>
        <v>0</v>
      </c>
      <c r="K67" s="61">
        <f t="shared" si="10"/>
        <v>0</v>
      </c>
      <c r="L67" s="61">
        <f t="shared" si="11"/>
        <v>0</v>
      </c>
      <c r="M67" s="61">
        <f t="shared" si="12"/>
        <v>0</v>
      </c>
      <c r="N67" s="61">
        <f t="shared" si="13"/>
        <v>0</v>
      </c>
      <c r="O67" s="61">
        <f t="shared" si="14"/>
        <v>0</v>
      </c>
      <c r="P67" s="61">
        <f t="shared" si="15"/>
        <v>0</v>
      </c>
      <c r="Q67" s="61">
        <f t="shared" si="16"/>
        <v>0</v>
      </c>
    </row>
    <row r="68" spans="1:17">
      <c r="A68" s="61">
        <v>264</v>
      </c>
      <c r="B68" s="61">
        <f t="shared" si="1"/>
        <v>0</v>
      </c>
      <c r="C68" s="61">
        <f t="shared" si="2"/>
        <v>0</v>
      </c>
      <c r="D68" s="61">
        <f t="shared" si="3"/>
        <v>0</v>
      </c>
      <c r="E68" s="61">
        <f t="shared" si="4"/>
        <v>0</v>
      </c>
      <c r="F68" s="61">
        <f t="shared" si="5"/>
        <v>1056</v>
      </c>
      <c r="G68" s="61">
        <f t="shared" si="6"/>
        <v>792</v>
      </c>
      <c r="H68" s="61">
        <f t="shared" si="7"/>
        <v>0</v>
      </c>
      <c r="I68" s="61">
        <f t="shared" si="8"/>
        <v>0</v>
      </c>
      <c r="J68" s="61">
        <f t="shared" si="9"/>
        <v>0</v>
      </c>
      <c r="K68" s="61">
        <f t="shared" si="10"/>
        <v>0</v>
      </c>
      <c r="L68" s="61">
        <f t="shared" si="11"/>
        <v>0</v>
      </c>
      <c r="M68" s="61">
        <f t="shared" si="12"/>
        <v>0</v>
      </c>
      <c r="N68" s="61">
        <f t="shared" si="13"/>
        <v>0</v>
      </c>
      <c r="O68" s="61">
        <f t="shared" si="14"/>
        <v>0</v>
      </c>
      <c r="P68" s="61">
        <f t="shared" si="15"/>
        <v>0</v>
      </c>
      <c r="Q68" s="61">
        <f t="shared" si="16"/>
        <v>0</v>
      </c>
    </row>
    <row r="69" spans="1:17">
      <c r="A69" s="61">
        <v>272</v>
      </c>
      <c r="B69" s="61">
        <f t="shared" si="1"/>
        <v>0</v>
      </c>
      <c r="C69" s="61">
        <f t="shared" si="2"/>
        <v>0</v>
      </c>
      <c r="D69" s="61">
        <f t="shared" si="3"/>
        <v>0</v>
      </c>
      <c r="E69" s="61">
        <f t="shared" si="4"/>
        <v>0</v>
      </c>
      <c r="F69" s="61">
        <f t="shared" si="5"/>
        <v>2176</v>
      </c>
      <c r="G69" s="61">
        <f t="shared" si="6"/>
        <v>1904</v>
      </c>
      <c r="H69" s="61">
        <f t="shared" si="7"/>
        <v>1088</v>
      </c>
      <c r="I69" s="61">
        <f t="shared" si="8"/>
        <v>0</v>
      </c>
      <c r="J69" s="61">
        <f t="shared" si="9"/>
        <v>0</v>
      </c>
      <c r="K69" s="61">
        <f t="shared" si="10"/>
        <v>0</v>
      </c>
      <c r="L69" s="61">
        <f t="shared" si="11"/>
        <v>0</v>
      </c>
      <c r="M69" s="61">
        <f t="shared" si="12"/>
        <v>0</v>
      </c>
      <c r="N69" s="61">
        <f t="shared" si="13"/>
        <v>0</v>
      </c>
      <c r="O69" s="61">
        <f t="shared" si="14"/>
        <v>0</v>
      </c>
      <c r="P69" s="61">
        <f t="shared" si="15"/>
        <v>0</v>
      </c>
      <c r="Q69" s="61">
        <f t="shared" si="16"/>
        <v>0</v>
      </c>
    </row>
    <row r="70" spans="1:17">
      <c r="A70" s="61">
        <v>280</v>
      </c>
      <c r="B70" s="61">
        <f>B30*A30</f>
        <v>0</v>
      </c>
      <c r="C70" s="61">
        <f>C30*A30</f>
        <v>0</v>
      </c>
      <c r="D70" s="61">
        <f>D30*A30</f>
        <v>0</v>
      </c>
      <c r="E70" s="61">
        <f>E30*A30</f>
        <v>0</v>
      </c>
      <c r="F70" s="61">
        <f>F30*A30</f>
        <v>1120</v>
      </c>
      <c r="G70" s="61">
        <f>G30*A30</f>
        <v>560</v>
      </c>
      <c r="H70" s="61">
        <f>H30*A30</f>
        <v>0</v>
      </c>
      <c r="I70" s="61">
        <f>I30*A30</f>
        <v>0</v>
      </c>
      <c r="J70" s="61">
        <f>J30*A30</f>
        <v>0</v>
      </c>
      <c r="K70" s="61">
        <f>K30*A30</f>
        <v>0</v>
      </c>
      <c r="L70" s="61">
        <f>L30*A30</f>
        <v>0</v>
      </c>
      <c r="M70" s="61">
        <f>M30*A30</f>
        <v>0</v>
      </c>
      <c r="N70" s="61">
        <f>N30*A30</f>
        <v>0</v>
      </c>
      <c r="O70" s="61">
        <f>O30*A30</f>
        <v>0</v>
      </c>
      <c r="P70" s="61">
        <f>P30*A30</f>
        <v>0</v>
      </c>
      <c r="Q70" s="61">
        <f>Q30*A30</f>
        <v>0</v>
      </c>
    </row>
    <row r="71" spans="1:17">
      <c r="A71" s="61">
        <v>288</v>
      </c>
      <c r="B71" s="61">
        <f t="shared" si="1"/>
        <v>0</v>
      </c>
      <c r="C71" s="61">
        <f t="shared" si="2"/>
        <v>0</v>
      </c>
      <c r="D71" s="61">
        <f t="shared" si="3"/>
        <v>0</v>
      </c>
      <c r="E71" s="61">
        <f t="shared" si="4"/>
        <v>0</v>
      </c>
      <c r="F71" s="61">
        <f t="shared" si="5"/>
        <v>2304</v>
      </c>
      <c r="G71" s="61">
        <f t="shared" si="6"/>
        <v>1728</v>
      </c>
      <c r="H71" s="61">
        <f t="shared" si="7"/>
        <v>0</v>
      </c>
      <c r="I71" s="61">
        <f t="shared" si="8"/>
        <v>0</v>
      </c>
      <c r="J71" s="61">
        <f t="shared" si="9"/>
        <v>0</v>
      </c>
      <c r="K71" s="61">
        <f t="shared" si="10"/>
        <v>0</v>
      </c>
      <c r="L71" s="61">
        <f t="shared" si="11"/>
        <v>0</v>
      </c>
      <c r="M71" s="61">
        <f t="shared" si="12"/>
        <v>0</v>
      </c>
      <c r="N71" s="61">
        <f t="shared" si="13"/>
        <v>0</v>
      </c>
      <c r="O71" s="61">
        <f t="shared" si="14"/>
        <v>0</v>
      </c>
      <c r="P71" s="61">
        <f t="shared" si="15"/>
        <v>0</v>
      </c>
      <c r="Q71" s="61">
        <f t="shared" si="16"/>
        <v>0</v>
      </c>
    </row>
    <row r="72" spans="1:17">
      <c r="A72" s="61">
        <v>296</v>
      </c>
      <c r="B72" s="61">
        <f t="shared" si="1"/>
        <v>0</v>
      </c>
      <c r="C72" s="61">
        <f t="shared" si="2"/>
        <v>0</v>
      </c>
      <c r="D72" s="61">
        <f t="shared" si="3"/>
        <v>0</v>
      </c>
      <c r="E72" s="61">
        <f t="shared" si="4"/>
        <v>0</v>
      </c>
      <c r="F72" s="61">
        <f t="shared" si="5"/>
        <v>0</v>
      </c>
      <c r="G72" s="61">
        <f t="shared" si="6"/>
        <v>888</v>
      </c>
      <c r="H72" s="61">
        <f t="shared" si="7"/>
        <v>0</v>
      </c>
      <c r="I72" s="61">
        <f t="shared" si="8"/>
        <v>0</v>
      </c>
      <c r="J72" s="61">
        <f t="shared" si="9"/>
        <v>0</v>
      </c>
      <c r="K72" s="61">
        <f t="shared" si="10"/>
        <v>0</v>
      </c>
      <c r="L72" s="61">
        <f t="shared" si="11"/>
        <v>0</v>
      </c>
      <c r="M72" s="61">
        <f t="shared" si="12"/>
        <v>0</v>
      </c>
      <c r="N72" s="61">
        <f t="shared" si="13"/>
        <v>0</v>
      </c>
      <c r="O72" s="61">
        <f t="shared" si="14"/>
        <v>0</v>
      </c>
      <c r="P72" s="61">
        <f t="shared" si="15"/>
        <v>0</v>
      </c>
      <c r="Q72" s="61">
        <f t="shared" si="16"/>
        <v>0</v>
      </c>
    </row>
    <row r="73" spans="1:17">
      <c r="A73" s="61">
        <v>304</v>
      </c>
      <c r="B73" s="61">
        <f t="shared" si="1"/>
        <v>0</v>
      </c>
      <c r="C73" s="61">
        <f t="shared" si="2"/>
        <v>0</v>
      </c>
      <c r="D73" s="61">
        <f t="shared" si="3"/>
        <v>0</v>
      </c>
      <c r="E73" s="61">
        <f t="shared" si="4"/>
        <v>0</v>
      </c>
      <c r="F73" s="61">
        <f t="shared" si="5"/>
        <v>0</v>
      </c>
      <c r="G73" s="61">
        <f t="shared" si="6"/>
        <v>0</v>
      </c>
      <c r="H73" s="61">
        <f t="shared" si="7"/>
        <v>0</v>
      </c>
      <c r="I73" s="61">
        <f t="shared" si="8"/>
        <v>0</v>
      </c>
      <c r="J73" s="61">
        <f t="shared" si="9"/>
        <v>0</v>
      </c>
      <c r="K73" s="61">
        <f t="shared" si="10"/>
        <v>0</v>
      </c>
      <c r="L73" s="61">
        <f t="shared" si="11"/>
        <v>0</v>
      </c>
      <c r="M73" s="61">
        <f t="shared" si="12"/>
        <v>0</v>
      </c>
      <c r="N73" s="61">
        <f t="shared" si="13"/>
        <v>0</v>
      </c>
      <c r="O73" s="61">
        <f t="shared" si="14"/>
        <v>0</v>
      </c>
      <c r="P73" s="61">
        <f t="shared" si="15"/>
        <v>0</v>
      </c>
      <c r="Q73" s="61">
        <f t="shared" si="16"/>
        <v>0</v>
      </c>
    </row>
    <row r="74" spans="1:17">
      <c r="A74" s="61">
        <v>312</v>
      </c>
      <c r="B74" s="61">
        <f t="shared" si="1"/>
        <v>0</v>
      </c>
      <c r="C74" s="61">
        <f t="shared" si="2"/>
        <v>0</v>
      </c>
      <c r="D74" s="61">
        <f t="shared" si="3"/>
        <v>0</v>
      </c>
      <c r="E74" s="61">
        <f t="shared" si="4"/>
        <v>0</v>
      </c>
      <c r="F74" s="61">
        <f t="shared" si="5"/>
        <v>0</v>
      </c>
      <c r="G74" s="61">
        <f t="shared" si="6"/>
        <v>0</v>
      </c>
      <c r="H74" s="61">
        <f t="shared" si="7"/>
        <v>0</v>
      </c>
      <c r="I74" s="61">
        <f t="shared" si="8"/>
        <v>0</v>
      </c>
      <c r="J74" s="61">
        <f t="shared" si="9"/>
        <v>0</v>
      </c>
      <c r="K74" s="61">
        <f t="shared" si="10"/>
        <v>0</v>
      </c>
      <c r="L74" s="61">
        <f t="shared" si="11"/>
        <v>0</v>
      </c>
      <c r="M74" s="61">
        <f t="shared" si="12"/>
        <v>0</v>
      </c>
      <c r="N74" s="61">
        <f t="shared" si="13"/>
        <v>0</v>
      </c>
      <c r="O74" s="61">
        <f t="shared" si="14"/>
        <v>0</v>
      </c>
      <c r="P74" s="61">
        <f t="shared" si="15"/>
        <v>0</v>
      </c>
      <c r="Q74" s="61">
        <f t="shared" si="16"/>
        <v>0</v>
      </c>
    </row>
    <row r="75" spans="1:17">
      <c r="A75" s="61">
        <v>320</v>
      </c>
      <c r="B75" s="61">
        <f t="shared" si="1"/>
        <v>0</v>
      </c>
      <c r="C75" s="61">
        <f t="shared" si="2"/>
        <v>0</v>
      </c>
      <c r="D75" s="61">
        <f t="shared" si="3"/>
        <v>0</v>
      </c>
      <c r="E75" s="61">
        <f t="shared" si="4"/>
        <v>0</v>
      </c>
      <c r="F75" s="61">
        <f t="shared" si="5"/>
        <v>0</v>
      </c>
      <c r="G75" s="61">
        <f t="shared" si="6"/>
        <v>0</v>
      </c>
      <c r="H75" s="61">
        <f t="shared" si="7"/>
        <v>0</v>
      </c>
      <c r="I75" s="61">
        <f t="shared" si="8"/>
        <v>0</v>
      </c>
      <c r="J75" s="61">
        <f t="shared" si="9"/>
        <v>0</v>
      </c>
      <c r="K75" s="61">
        <f t="shared" si="10"/>
        <v>0</v>
      </c>
      <c r="L75" s="61">
        <f t="shared" si="11"/>
        <v>0</v>
      </c>
      <c r="M75" s="61">
        <f t="shared" si="12"/>
        <v>0</v>
      </c>
      <c r="N75" s="61">
        <f t="shared" si="13"/>
        <v>0</v>
      </c>
      <c r="O75" s="61">
        <f t="shared" si="14"/>
        <v>0</v>
      </c>
      <c r="P75" s="61">
        <f t="shared" si="15"/>
        <v>0</v>
      </c>
      <c r="Q75" s="61">
        <f t="shared" si="16"/>
        <v>0</v>
      </c>
    </row>
    <row r="76" spans="1:17">
      <c r="A76" s="61">
        <v>328</v>
      </c>
      <c r="B76" s="61">
        <f t="shared" si="1"/>
        <v>0</v>
      </c>
      <c r="C76" s="61">
        <f t="shared" si="2"/>
        <v>0</v>
      </c>
      <c r="D76" s="61">
        <f t="shared" si="3"/>
        <v>0</v>
      </c>
      <c r="E76" s="61">
        <f t="shared" si="4"/>
        <v>0</v>
      </c>
      <c r="F76" s="61">
        <f t="shared" si="5"/>
        <v>0</v>
      </c>
      <c r="G76" s="61">
        <f t="shared" si="6"/>
        <v>0</v>
      </c>
      <c r="H76" s="61">
        <f t="shared" si="7"/>
        <v>0</v>
      </c>
      <c r="I76" s="61">
        <f t="shared" si="8"/>
        <v>0</v>
      </c>
      <c r="J76" s="61">
        <f t="shared" si="9"/>
        <v>0</v>
      </c>
      <c r="K76" s="61">
        <f t="shared" si="10"/>
        <v>0</v>
      </c>
      <c r="L76" s="61">
        <f t="shared" si="11"/>
        <v>0</v>
      </c>
      <c r="M76" s="61">
        <f t="shared" si="12"/>
        <v>0</v>
      </c>
      <c r="N76" s="61">
        <f t="shared" si="13"/>
        <v>0</v>
      </c>
      <c r="O76" s="61">
        <f t="shared" si="14"/>
        <v>0</v>
      </c>
      <c r="P76" s="61">
        <f t="shared" si="15"/>
        <v>0</v>
      </c>
      <c r="Q76" s="61">
        <f t="shared" si="16"/>
        <v>0</v>
      </c>
    </row>
    <row r="77" spans="1:17">
      <c r="A77" s="61">
        <v>336</v>
      </c>
      <c r="B77" s="61">
        <f t="shared" si="1"/>
        <v>0</v>
      </c>
      <c r="C77" s="61">
        <f t="shared" si="2"/>
        <v>0</v>
      </c>
      <c r="D77" s="61">
        <f t="shared" si="3"/>
        <v>0</v>
      </c>
      <c r="E77" s="61">
        <f t="shared" si="4"/>
        <v>0</v>
      </c>
      <c r="F77" s="61">
        <f t="shared" si="5"/>
        <v>0</v>
      </c>
      <c r="G77" s="61">
        <f t="shared" si="6"/>
        <v>0</v>
      </c>
      <c r="H77" s="61">
        <f t="shared" si="7"/>
        <v>0</v>
      </c>
      <c r="I77" s="61">
        <f t="shared" si="8"/>
        <v>0</v>
      </c>
      <c r="J77" s="61">
        <f t="shared" si="9"/>
        <v>0</v>
      </c>
      <c r="K77" s="61">
        <f t="shared" si="10"/>
        <v>0</v>
      </c>
      <c r="L77" s="61">
        <f t="shared" si="11"/>
        <v>0</v>
      </c>
      <c r="M77" s="61">
        <f t="shared" si="12"/>
        <v>0</v>
      </c>
      <c r="N77" s="61">
        <f t="shared" si="13"/>
        <v>0</v>
      </c>
      <c r="O77" s="61">
        <f t="shared" si="14"/>
        <v>0</v>
      </c>
      <c r="P77" s="61">
        <f t="shared" si="15"/>
        <v>0</v>
      </c>
      <c r="Q77" s="61">
        <f t="shared" si="16"/>
        <v>0</v>
      </c>
    </row>
    <row r="78" spans="1:17">
      <c r="A78" s="61">
        <v>344</v>
      </c>
      <c r="B78" s="61">
        <f t="shared" si="1"/>
        <v>0</v>
      </c>
      <c r="C78" s="61">
        <f t="shared" si="2"/>
        <v>0</v>
      </c>
      <c r="D78" s="61">
        <f t="shared" si="3"/>
        <v>0</v>
      </c>
      <c r="E78" s="61">
        <f t="shared" si="4"/>
        <v>0</v>
      </c>
      <c r="F78" s="61">
        <f t="shared" si="5"/>
        <v>0</v>
      </c>
      <c r="G78" s="61">
        <f t="shared" si="6"/>
        <v>0</v>
      </c>
      <c r="H78" s="61">
        <f t="shared" si="7"/>
        <v>0</v>
      </c>
      <c r="I78" s="61">
        <f t="shared" si="8"/>
        <v>0</v>
      </c>
      <c r="J78" s="61">
        <f t="shared" si="9"/>
        <v>0</v>
      </c>
      <c r="K78" s="61">
        <f t="shared" si="10"/>
        <v>0</v>
      </c>
      <c r="L78" s="61">
        <f t="shared" si="11"/>
        <v>0</v>
      </c>
      <c r="M78" s="61">
        <f t="shared" si="12"/>
        <v>0</v>
      </c>
      <c r="N78" s="61">
        <f t="shared" si="13"/>
        <v>0</v>
      </c>
      <c r="O78" s="61">
        <f t="shared" si="14"/>
        <v>0</v>
      </c>
      <c r="P78" s="61">
        <f t="shared" si="15"/>
        <v>0</v>
      </c>
      <c r="Q78" s="61">
        <f t="shared" si="16"/>
        <v>0</v>
      </c>
    </row>
    <row r="79" spans="1:17">
      <c r="A79" s="260" t="s">
        <v>678</v>
      </c>
      <c r="B79" s="61">
        <f>SUM(B45:B78)</f>
        <v>38664</v>
      </c>
      <c r="C79" s="61">
        <f t="shared" ref="C79:Q79" si="17">SUM(C45:C78)</f>
        <v>35384</v>
      </c>
      <c r="D79" s="61">
        <f t="shared" si="17"/>
        <v>43544</v>
      </c>
      <c r="E79" s="61">
        <f t="shared" si="17"/>
        <v>59048</v>
      </c>
      <c r="F79" s="61">
        <f t="shared" si="17"/>
        <v>28672</v>
      </c>
      <c r="G79" s="61">
        <f t="shared" si="17"/>
        <v>28544</v>
      </c>
      <c r="H79" s="61">
        <f t="shared" si="17"/>
        <v>26120</v>
      </c>
      <c r="I79" s="61">
        <f t="shared" si="17"/>
        <v>14184</v>
      </c>
      <c r="J79" s="61">
        <f t="shared" si="17"/>
        <v>12480</v>
      </c>
      <c r="K79" s="61">
        <f t="shared" si="17"/>
        <v>24336</v>
      </c>
      <c r="L79" s="61">
        <f t="shared" si="17"/>
        <v>4408</v>
      </c>
      <c r="M79" s="61">
        <f t="shared" si="17"/>
        <v>1776</v>
      </c>
      <c r="N79" s="61">
        <f t="shared" si="17"/>
        <v>9720</v>
      </c>
      <c r="O79" s="61">
        <f t="shared" si="17"/>
        <v>2848</v>
      </c>
      <c r="P79" s="61">
        <f t="shared" si="17"/>
        <v>12120</v>
      </c>
      <c r="Q79" s="61">
        <f t="shared" si="17"/>
        <v>11304</v>
      </c>
    </row>
    <row r="80" spans="1:17">
      <c r="A80" s="260" t="s">
        <v>679</v>
      </c>
      <c r="B80" s="127">
        <f>B79/B39</f>
        <v>130.18181818181819</v>
      </c>
      <c r="C80" s="127">
        <f t="shared" ref="C80:Q80" si="18">C79/C39</f>
        <v>115.63398692810458</v>
      </c>
      <c r="D80" s="127">
        <f t="shared" si="18"/>
        <v>131.55287009063443</v>
      </c>
      <c r="E80" s="127">
        <f t="shared" si="18"/>
        <v>122.50622406639005</v>
      </c>
      <c r="F80" s="127">
        <f t="shared" si="18"/>
        <v>222.26356589147287</v>
      </c>
      <c r="G80" s="127">
        <f t="shared" si="18"/>
        <v>226.53968253968253</v>
      </c>
      <c r="H80" s="127">
        <f t="shared" si="18"/>
        <v>202.48062015503876</v>
      </c>
      <c r="I80" s="127">
        <f t="shared" si="18"/>
        <v>189.12</v>
      </c>
      <c r="J80" s="127">
        <f t="shared" si="18"/>
        <v>189.09090909090909</v>
      </c>
      <c r="K80" s="127">
        <f t="shared" si="18"/>
        <v>194.68799999999999</v>
      </c>
      <c r="L80" s="127">
        <f t="shared" si="18"/>
        <v>169.53846153846155</v>
      </c>
      <c r="M80" s="127">
        <f t="shared" si="18"/>
        <v>161.45454545454547</v>
      </c>
      <c r="N80" s="127">
        <f t="shared" si="18"/>
        <v>186.92307692307693</v>
      </c>
      <c r="O80" s="127">
        <f t="shared" si="18"/>
        <v>178</v>
      </c>
      <c r="P80" s="127">
        <f t="shared" si="18"/>
        <v>161.6</v>
      </c>
      <c r="Q80" s="127">
        <f t="shared" si="18"/>
        <v>171.27272727272728</v>
      </c>
    </row>
    <row r="84" spans="2:10" ht="39">
      <c r="B84" s="261" t="s">
        <v>680</v>
      </c>
      <c r="C84" s="261" t="s">
        <v>681</v>
      </c>
      <c r="D84" s="261" t="s">
        <v>682</v>
      </c>
      <c r="E84" s="261" t="s">
        <v>391</v>
      </c>
      <c r="F84" s="261" t="s">
        <v>682</v>
      </c>
      <c r="G84" s="262" t="s">
        <v>394</v>
      </c>
      <c r="H84" s="262" t="s">
        <v>393</v>
      </c>
      <c r="I84" s="262" t="s">
        <v>392</v>
      </c>
      <c r="J84" s="263"/>
    </row>
    <row r="85" spans="2:10" ht="15">
      <c r="B85" s="264" t="s">
        <v>599</v>
      </c>
      <c r="C85" s="265">
        <f>AVERAGE(B80:C80)</f>
        <v>122.90790255496138</v>
      </c>
      <c r="D85" s="265">
        <f>STDEV(B80:C80)</f>
        <v>10.286870131058487</v>
      </c>
      <c r="E85" s="265">
        <f>AVERAGE(D80:E80)</f>
        <v>127.02954707851224</v>
      </c>
      <c r="F85" s="265">
        <f>STDEV(D80:E80)</f>
        <v>6.3969447507375214</v>
      </c>
      <c r="G85" s="266">
        <f>TTEST(D80:E80,B80:C80,1,2)</f>
        <v>0.33894347457545115</v>
      </c>
      <c r="H85" s="266"/>
      <c r="I85" s="266"/>
    </row>
    <row r="86" spans="2:10" ht="15">
      <c r="B86" s="264" t="s">
        <v>509</v>
      </c>
      <c r="C86" s="265">
        <f>AVERAGE(F80:G80)</f>
        <v>224.4016242155777</v>
      </c>
      <c r="D86" s="265">
        <f>STDEV(F80:G80)</f>
        <v>3.0236710790937451</v>
      </c>
      <c r="E86" s="265">
        <f>AVERAGE(H80:K80)</f>
        <v>193.84488231148697</v>
      </c>
      <c r="F86" s="265">
        <f>STDEV(H80:K80)</f>
        <v>6.3301287448363457</v>
      </c>
      <c r="G86" s="266">
        <f>TTEST(H80:K80,F80:G80,1,2)</f>
        <v>1.7161573057667041E-3</v>
      </c>
      <c r="H86" s="266">
        <f>TTEST(F80:G80,B80:C80,1,2)</f>
        <v>2.7669438568921094E-3</v>
      </c>
      <c r="I86" s="266">
        <f>TTEST(H80:K80,D80:E80,1,2)</f>
        <v>1.3141383613628397E-4</v>
      </c>
    </row>
    <row r="87" spans="2:10" ht="15">
      <c r="B87" s="264" t="s">
        <v>377</v>
      </c>
      <c r="C87" s="265">
        <f>AVERAGE(L80:O80)</f>
        <v>173.97902097902099</v>
      </c>
      <c r="D87" s="265">
        <f>STDEV(L80:O80)</f>
        <v>10.958982797661642</v>
      </c>
      <c r="E87" s="265">
        <f>AVERAGE(P80:Q80)</f>
        <v>166.43636363636364</v>
      </c>
      <c r="F87" s="265">
        <f>STDEV(P80:Q80)</f>
        <v>6.8396510471135237</v>
      </c>
      <c r="G87" s="266">
        <f>TTEST(P80:Q80,L80:O80,1,2)</f>
        <v>0.21832030037464356</v>
      </c>
      <c r="H87" s="266">
        <f>TTEST(L80:O80,B80:C80,1,2)</f>
        <v>2.7298060884484239E-3</v>
      </c>
      <c r="I87" s="266">
        <f>TTEST(P80:Q80,D80:E80,1,2)</f>
        <v>1.3547829045161124E-2</v>
      </c>
    </row>
  </sheetData>
  <sheetProtection sheet="1" objects="1" scenarios="1"/>
  <mergeCells count="10">
    <mergeCell ref="B43:C43"/>
    <mergeCell ref="D43:E43"/>
    <mergeCell ref="H43:K43"/>
    <mergeCell ref="L43:O43"/>
    <mergeCell ref="P43:Q43"/>
    <mergeCell ref="B3:C3"/>
    <mergeCell ref="D3:E3"/>
    <mergeCell ref="H3:K3"/>
    <mergeCell ref="L3:O3"/>
    <mergeCell ref="P3:Q3"/>
  </mergeCells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workbookViewId="0"/>
  </sheetViews>
  <sheetFormatPr baseColWidth="10" defaultRowHeight="13" x14ac:dyDescent="0"/>
  <cols>
    <col min="1" max="1" width="12.5703125" customWidth="1"/>
    <col min="2" max="2" width="16.140625" customWidth="1"/>
    <col min="9" max="9" width="9.28515625" customWidth="1"/>
  </cols>
  <sheetData>
    <row r="1" spans="1:18">
      <c r="A1" s="191" t="s">
        <v>208</v>
      </c>
    </row>
    <row r="2" spans="1:18">
      <c r="A2" s="62"/>
    </row>
    <row r="3" spans="1:18" ht="20">
      <c r="A3" s="38" t="s">
        <v>670</v>
      </c>
      <c r="B3" s="39"/>
      <c r="C3" s="39"/>
      <c r="D3" s="39"/>
      <c r="E3" s="39"/>
      <c r="F3" s="39"/>
      <c r="G3" s="39"/>
      <c r="H3" s="39"/>
      <c r="J3" s="47" t="s">
        <v>671</v>
      </c>
      <c r="K3" s="48"/>
      <c r="L3" s="48"/>
      <c r="M3" s="48"/>
      <c r="N3" s="48"/>
      <c r="O3" s="48"/>
      <c r="P3" s="48"/>
      <c r="Q3" s="48"/>
    </row>
    <row r="4" spans="1:18" s="166" customFormat="1">
      <c r="A4" s="167" t="s">
        <v>622</v>
      </c>
      <c r="B4" s="167" t="s">
        <v>623</v>
      </c>
      <c r="C4" s="167" t="s">
        <v>518</v>
      </c>
      <c r="D4" s="167" t="s">
        <v>519</v>
      </c>
      <c r="E4" s="167" t="s">
        <v>455</v>
      </c>
      <c r="F4" s="171" t="s">
        <v>456</v>
      </c>
      <c r="G4" s="171" t="s">
        <v>457</v>
      </c>
      <c r="H4" s="171" t="s">
        <v>458</v>
      </c>
      <c r="J4" s="169" t="s">
        <v>622</v>
      </c>
      <c r="K4" s="169" t="s">
        <v>623</v>
      </c>
      <c r="L4" s="169" t="s">
        <v>518</v>
      </c>
      <c r="M4" s="169" t="s">
        <v>519</v>
      </c>
      <c r="N4" s="169" t="s">
        <v>455</v>
      </c>
      <c r="O4" s="170" t="s">
        <v>456</v>
      </c>
      <c r="P4" s="170" t="s">
        <v>457</v>
      </c>
      <c r="Q4" s="170" t="s">
        <v>458</v>
      </c>
    </row>
    <row r="5" spans="1:18">
      <c r="A5" s="43" t="s">
        <v>398</v>
      </c>
      <c r="B5" s="43" t="s">
        <v>559</v>
      </c>
      <c r="C5" s="43">
        <v>1</v>
      </c>
      <c r="D5" s="43">
        <f>AVERAGE(C5:C7)</f>
        <v>0.66754748679629783</v>
      </c>
      <c r="E5" s="43">
        <f>STDEV(C5:C7)</f>
        <v>0.28807391677826311</v>
      </c>
      <c r="F5" s="44">
        <f>D5/D5</f>
        <v>1</v>
      </c>
      <c r="G5" s="44">
        <f>E5/D5</f>
        <v>0.43154071055048238</v>
      </c>
      <c r="H5" s="45"/>
      <c r="J5" s="55" t="s">
        <v>562</v>
      </c>
      <c r="K5" s="55" t="s">
        <v>102</v>
      </c>
      <c r="L5" s="55">
        <v>1</v>
      </c>
      <c r="M5" s="55">
        <v>1.1237127784244558</v>
      </c>
      <c r="N5" s="55">
        <v>0.114451500102902</v>
      </c>
      <c r="O5" s="55">
        <v>1</v>
      </c>
      <c r="P5" s="55">
        <v>0.101851204596403</v>
      </c>
      <c r="Q5" s="54"/>
    </row>
    <row r="6" spans="1:18">
      <c r="A6" s="43" t="s">
        <v>399</v>
      </c>
      <c r="B6" s="43" t="s">
        <v>559</v>
      </c>
      <c r="C6" s="43">
        <v>0.49167362031549539</v>
      </c>
      <c r="D6" s="43"/>
      <c r="E6" s="43"/>
      <c r="F6" s="44"/>
      <c r="G6" s="44"/>
      <c r="H6" s="43"/>
      <c r="J6" s="55" t="s">
        <v>398</v>
      </c>
      <c r="K6" s="55" t="s">
        <v>102</v>
      </c>
      <c r="L6" s="55">
        <v>1.2258246916884246</v>
      </c>
      <c r="M6" s="55"/>
      <c r="N6" s="55"/>
      <c r="O6" s="55"/>
      <c r="P6" s="55"/>
      <c r="Q6" s="52"/>
    </row>
    <row r="7" spans="1:18">
      <c r="A7" s="43" t="s">
        <v>400</v>
      </c>
      <c r="B7" s="43" t="s">
        <v>559</v>
      </c>
      <c r="C7" s="43">
        <v>0.51096884007339805</v>
      </c>
      <c r="D7" s="43"/>
      <c r="E7" s="43"/>
      <c r="F7" s="44"/>
      <c r="G7" s="44"/>
      <c r="H7" s="43"/>
      <c r="J7" s="55" t="s">
        <v>399</v>
      </c>
      <c r="K7" s="55" t="s">
        <v>102</v>
      </c>
      <c r="L7" s="55">
        <v>1.1453136435849418</v>
      </c>
      <c r="M7" s="55"/>
      <c r="N7" s="55"/>
      <c r="O7" s="55"/>
      <c r="P7" s="55"/>
      <c r="Q7" s="52"/>
    </row>
    <row r="8" spans="1:18">
      <c r="A8" s="43" t="s">
        <v>401</v>
      </c>
      <c r="B8" s="43" t="s">
        <v>559</v>
      </c>
      <c r="C8" s="43">
        <v>1.2508250377254344E-3</v>
      </c>
      <c r="D8" s="43">
        <f>AVERAGE(C8:C10)</f>
        <v>1.9443495659739183E-3</v>
      </c>
      <c r="E8" s="43">
        <f>STDEV(C8:C10)</f>
        <v>7.6615500468894132E-4</v>
      </c>
      <c r="F8" s="44">
        <f>D8/D5</f>
        <v>2.9126760334388566E-3</v>
      </c>
      <c r="G8" s="44">
        <f>E8/D5</f>
        <v>1.1477161098544194E-3</v>
      </c>
      <c r="H8" s="43">
        <f>TTEST(C8:C10,C5:C7,1,2)</f>
        <v>8.052047283886539E-3</v>
      </c>
      <c r="I8" t="s">
        <v>55</v>
      </c>
      <c r="J8" s="55" t="s">
        <v>481</v>
      </c>
      <c r="K8" s="55" t="s">
        <v>102</v>
      </c>
      <c r="L8" s="55">
        <v>0.364244777938734</v>
      </c>
      <c r="M8" s="55">
        <v>0.37352624740601897</v>
      </c>
      <c r="N8" s="55">
        <v>3.8208201752962398E-2</v>
      </c>
      <c r="O8" s="55">
        <v>0.33240366629071899</v>
      </c>
      <c r="P8" s="55">
        <v>3.4001750702286802E-2</v>
      </c>
      <c r="Q8" s="52">
        <f>TTEST(L8:L10,L5:L7,1,2)</f>
        <v>2.1081532453359132E-4</v>
      </c>
      <c r="R8" t="s">
        <v>459</v>
      </c>
    </row>
    <row r="9" spans="1:18">
      <c r="A9" s="43" t="s">
        <v>402</v>
      </c>
      <c r="B9" s="43" t="s">
        <v>559</v>
      </c>
      <c r="C9" s="43">
        <v>1.8154425250676586E-3</v>
      </c>
      <c r="D9" s="43"/>
      <c r="E9" s="43"/>
      <c r="F9" s="44"/>
      <c r="G9" s="44"/>
      <c r="H9" s="43"/>
      <c r="J9" s="55" t="s">
        <v>482</v>
      </c>
      <c r="K9" s="55" t="s">
        <v>102</v>
      </c>
      <c r="L9" s="55">
        <v>0.41552012691478002</v>
      </c>
      <c r="M9" s="55"/>
      <c r="N9" s="55"/>
      <c r="O9" s="55"/>
      <c r="P9" s="55"/>
      <c r="Q9" s="52"/>
    </row>
    <row r="10" spans="1:18">
      <c r="A10" s="43" t="s">
        <v>403</v>
      </c>
      <c r="B10" s="43" t="s">
        <v>559</v>
      </c>
      <c r="C10" s="43">
        <v>2.7667811351286616E-3</v>
      </c>
      <c r="D10" s="43"/>
      <c r="E10" s="43"/>
      <c r="F10" s="44"/>
      <c r="G10" s="44"/>
      <c r="H10" s="45"/>
      <c r="J10" s="55" t="s">
        <v>483</v>
      </c>
      <c r="K10" s="55" t="s">
        <v>102</v>
      </c>
      <c r="L10" s="55">
        <v>0.34081383736454302</v>
      </c>
      <c r="M10" s="55"/>
      <c r="N10" s="55"/>
      <c r="O10" s="55"/>
      <c r="P10" s="55"/>
      <c r="Q10" s="54"/>
    </row>
    <row r="11" spans="1:18">
      <c r="A11" s="43" t="s">
        <v>404</v>
      </c>
      <c r="B11" s="43" t="s">
        <v>559</v>
      </c>
      <c r="C11" s="43">
        <v>4.8407306683892835E-2</v>
      </c>
      <c r="D11" s="43">
        <f>AVERAGE(C11:C13)</f>
        <v>3.8663463366993049E-2</v>
      </c>
      <c r="E11" s="43">
        <f>STDEV(C11:C13)</f>
        <v>1.0652624279592907E-2</v>
      </c>
      <c r="F11" s="44">
        <f>D11/D5</f>
        <v>5.7918671153339547E-2</v>
      </c>
      <c r="G11" s="44">
        <f>E11/D5</f>
        <v>1.5957852422929662E-2</v>
      </c>
      <c r="H11" s="46">
        <f>TTEST(C11:C13,C5:C7,1,2)</f>
        <v>9.729686185132775E-3</v>
      </c>
      <c r="I11" t="s">
        <v>55</v>
      </c>
      <c r="J11" s="55" t="s">
        <v>484</v>
      </c>
      <c r="K11" s="55" t="s">
        <v>102</v>
      </c>
      <c r="L11" s="55">
        <v>0.83297951429901596</v>
      </c>
      <c r="M11" s="55">
        <v>0.71227292926226504</v>
      </c>
      <c r="N11" s="55">
        <v>0.24004422148531299</v>
      </c>
      <c r="O11" s="55">
        <v>0.63385674964107297</v>
      </c>
      <c r="P11" s="55">
        <v>0.213617061311589</v>
      </c>
      <c r="Q11" s="55">
        <f>TTEST(L11:L13,L5:L7,1,2)</f>
        <v>2.7621392596419391E-2</v>
      </c>
      <c r="R11" t="s">
        <v>486</v>
      </c>
    </row>
    <row r="12" spans="1:18">
      <c r="A12" s="43" t="s">
        <v>405</v>
      </c>
      <c r="B12" s="43" t="s">
        <v>559</v>
      </c>
      <c r="C12" s="43">
        <v>2.7289884834795278E-2</v>
      </c>
      <c r="D12" s="43"/>
      <c r="E12" s="43"/>
      <c r="F12" s="44"/>
      <c r="G12" s="44"/>
      <c r="H12" s="45"/>
      <c r="J12" s="55" t="s">
        <v>485</v>
      </c>
      <c r="K12" s="55" t="s">
        <v>102</v>
      </c>
      <c r="L12" s="55">
        <v>0.86800681478799202</v>
      </c>
      <c r="M12" s="55"/>
      <c r="N12" s="55"/>
      <c r="O12" s="55"/>
      <c r="P12" s="55"/>
      <c r="Q12" s="54"/>
    </row>
    <row r="13" spans="1:18">
      <c r="A13" s="43" t="s">
        <v>70</v>
      </c>
      <c r="B13" s="43" t="s">
        <v>559</v>
      </c>
      <c r="C13" s="43">
        <v>4.029319858229103E-2</v>
      </c>
      <c r="D13" s="43"/>
      <c r="E13" s="43"/>
      <c r="F13" s="44"/>
      <c r="G13" s="44"/>
      <c r="H13" s="43"/>
      <c r="J13" s="55" t="s">
        <v>651</v>
      </c>
      <c r="K13" s="55" t="s">
        <v>102</v>
      </c>
      <c r="L13" s="55">
        <v>0.43583245869978599</v>
      </c>
      <c r="M13" s="55"/>
      <c r="N13" s="55"/>
      <c r="O13" s="55"/>
      <c r="P13" s="55"/>
      <c r="Q13" s="52"/>
    </row>
    <row r="14" spans="1:18">
      <c r="A14" s="43" t="s">
        <v>398</v>
      </c>
      <c r="B14" s="43" t="s">
        <v>560</v>
      </c>
      <c r="C14" s="43">
        <v>1</v>
      </c>
      <c r="D14" s="43">
        <f>AVERAGE(C14:C16)</f>
        <v>1.0665290048163514</v>
      </c>
      <c r="E14" s="43">
        <f>STDEV(C14:C16)</f>
        <v>6.3626861768204188E-2</v>
      </c>
      <c r="F14" s="44">
        <f>D14/D14</f>
        <v>1</v>
      </c>
      <c r="G14" s="44">
        <f>E14/D14</f>
        <v>5.9657882233742229E-2</v>
      </c>
      <c r="H14" s="45"/>
    </row>
    <row r="15" spans="1:18">
      <c r="A15" s="43" t="s">
        <v>399</v>
      </c>
      <c r="B15" s="43" t="s">
        <v>560</v>
      </c>
      <c r="C15" s="43">
        <v>1.0727972819869203</v>
      </c>
      <c r="D15" s="43"/>
      <c r="E15" s="43"/>
      <c r="F15" s="44"/>
      <c r="G15" s="44"/>
      <c r="H15" s="43"/>
    </row>
    <row r="16" spans="1:18">
      <c r="A16" s="43" t="s">
        <v>400</v>
      </c>
      <c r="B16" s="43" t="s">
        <v>560</v>
      </c>
      <c r="C16" s="43">
        <v>1.1267897324621337</v>
      </c>
      <c r="D16" s="43"/>
      <c r="E16" s="43"/>
      <c r="F16" s="44"/>
      <c r="G16" s="44"/>
      <c r="H16" s="43"/>
    </row>
    <row r="17" spans="1:9">
      <c r="A17" s="43" t="s">
        <v>401</v>
      </c>
      <c r="B17" s="43" t="s">
        <v>560</v>
      </c>
      <c r="C17" s="43">
        <v>1.0695925326498667E-2</v>
      </c>
      <c r="D17" s="43">
        <f>AVERAGE(C17:C19)</f>
        <v>1.0945151341990852E-2</v>
      </c>
      <c r="E17" s="43">
        <f>STDEV(C17:C19)</f>
        <v>7.7844433942309433E-4</v>
      </c>
      <c r="F17" s="44">
        <f>D17/D14</f>
        <v>1.0262403828272378E-2</v>
      </c>
      <c r="G17" s="44">
        <f>E17/D14</f>
        <v>7.2988576579512425E-4</v>
      </c>
      <c r="H17" s="43">
        <f>TTEST(C17:C19,C14:C16,1,2)</f>
        <v>4.3661731244271631E-6</v>
      </c>
      <c r="I17" t="s">
        <v>395</v>
      </c>
    </row>
    <row r="18" spans="1:9">
      <c r="A18" s="43" t="s">
        <v>402</v>
      </c>
      <c r="B18" s="43" t="s">
        <v>560</v>
      </c>
      <c r="C18" s="43">
        <v>1.1817688399678698E-2</v>
      </c>
      <c r="D18" s="43"/>
      <c r="E18" s="43"/>
      <c r="F18" s="44"/>
      <c r="G18" s="44"/>
      <c r="H18" s="43"/>
    </row>
    <row r="19" spans="1:9">
      <c r="A19" s="43" t="s">
        <v>403</v>
      </c>
      <c r="B19" s="43" t="s">
        <v>560</v>
      </c>
      <c r="C19" s="43">
        <v>1.0321840299795191E-2</v>
      </c>
      <c r="D19" s="43"/>
      <c r="E19" s="43"/>
      <c r="F19" s="44"/>
      <c r="G19" s="44"/>
      <c r="H19" s="45"/>
    </row>
    <row r="20" spans="1:9">
      <c r="A20" s="43" t="s">
        <v>404</v>
      </c>
      <c r="B20" s="43" t="s">
        <v>560</v>
      </c>
      <c r="C20" s="43">
        <v>8.2028721284377201E-2</v>
      </c>
      <c r="D20" s="43">
        <f>AVERAGE(C20:C22)</f>
        <v>8.873650787250191E-2</v>
      </c>
      <c r="E20" s="43">
        <f>STDEV(C20:C22)</f>
        <v>5.9756232403639477E-3</v>
      </c>
      <c r="F20" s="44">
        <f>D20/D14</f>
        <v>8.3201213911460098E-2</v>
      </c>
      <c r="G20" s="44">
        <f>E20/D14</f>
        <v>5.6028698829366647E-3</v>
      </c>
      <c r="H20" s="46">
        <f>TTEST(C20:C22,C14:C16,1,2)</f>
        <v>6.0251825336731256E-6</v>
      </c>
      <c r="I20" t="s">
        <v>395</v>
      </c>
    </row>
    <row r="21" spans="1:9">
      <c r="A21" s="43" t="s">
        <v>405</v>
      </c>
      <c r="B21" s="43" t="s">
        <v>560</v>
      </c>
      <c r="C21" s="43">
        <v>9.0689589820626262E-2</v>
      </c>
      <c r="D21" s="43"/>
      <c r="E21" s="43"/>
      <c r="F21" s="44"/>
      <c r="G21" s="44"/>
      <c r="H21" s="45"/>
    </row>
    <row r="22" spans="1:9">
      <c r="A22" s="43" t="s">
        <v>70</v>
      </c>
      <c r="B22" s="43" t="s">
        <v>560</v>
      </c>
      <c r="C22" s="43">
        <v>9.3491212512502225E-2</v>
      </c>
      <c r="D22" s="43"/>
      <c r="E22" s="43"/>
      <c r="F22" s="44"/>
      <c r="G22" s="44"/>
      <c r="H22" s="43"/>
    </row>
    <row r="23" spans="1:9">
      <c r="A23" s="43" t="s">
        <v>398</v>
      </c>
      <c r="B23" s="43" t="s">
        <v>561</v>
      </c>
      <c r="C23" s="43">
        <v>1</v>
      </c>
      <c r="D23" s="43">
        <f>AVERAGE(C23:C25)</f>
        <v>1.0949296736571557</v>
      </c>
      <c r="E23" s="43">
        <f>STDEV(C23:C25)</f>
        <v>9.4790203825579664E-2</v>
      </c>
      <c r="F23" s="44">
        <f>D23/D23</f>
        <v>1</v>
      </c>
      <c r="G23" s="44">
        <f>E23/D23</f>
        <v>8.65719562690931E-2</v>
      </c>
      <c r="H23" s="45"/>
    </row>
    <row r="24" spans="1:9">
      <c r="A24" s="43" t="s">
        <v>399</v>
      </c>
      <c r="B24" s="43" t="s">
        <v>561</v>
      </c>
      <c r="C24" s="43">
        <v>1.1895797892896611</v>
      </c>
      <c r="D24" s="43"/>
      <c r="E24" s="43"/>
      <c r="F24" s="44"/>
      <c r="G24" s="44"/>
      <c r="H24" s="43"/>
    </row>
    <row r="25" spans="1:9">
      <c r="A25" s="43" t="s">
        <v>400</v>
      </c>
      <c r="B25" s="43" t="s">
        <v>561</v>
      </c>
      <c r="C25" s="43">
        <v>1.0952092316818061</v>
      </c>
      <c r="D25" s="43"/>
      <c r="E25" s="43"/>
      <c r="F25" s="44"/>
      <c r="G25" s="44"/>
      <c r="H25" s="43"/>
    </row>
    <row r="26" spans="1:9">
      <c r="A26" s="43" t="s">
        <v>401</v>
      </c>
      <c r="B26" s="43" t="s">
        <v>561</v>
      </c>
      <c r="C26" s="43">
        <v>9.2220154380670716E-2</v>
      </c>
      <c r="D26" s="43">
        <f>AVERAGE(C26:C28)</f>
        <v>0.10903730523789353</v>
      </c>
      <c r="E26" s="43">
        <f>STDEV(C26:C28)</f>
        <v>3.2197321987060705E-2</v>
      </c>
      <c r="F26" s="44">
        <f>D26/D23</f>
        <v>9.9583843475261669E-2</v>
      </c>
      <c r="G26" s="44">
        <f>E26/D23</f>
        <v>2.9405835609075226E-2</v>
      </c>
      <c r="H26" s="43">
        <f>TTEST(C26:C28,C23:C25,1,2)</f>
        <v>3.4639423219281951E-5</v>
      </c>
      <c r="I26" t="s">
        <v>395</v>
      </c>
    </row>
    <row r="27" spans="1:9">
      <c r="A27" s="43" t="s">
        <v>402</v>
      </c>
      <c r="B27" s="43" t="s">
        <v>561</v>
      </c>
      <c r="C27" s="43">
        <v>0.14616094850418415</v>
      </c>
      <c r="D27" s="43"/>
      <c r="E27" s="43"/>
      <c r="F27" s="44"/>
      <c r="G27" s="44"/>
      <c r="H27" s="43"/>
    </row>
    <row r="28" spans="1:9">
      <c r="A28" s="43" t="s">
        <v>403</v>
      </c>
      <c r="B28" s="43" t="s">
        <v>561</v>
      </c>
      <c r="C28" s="43">
        <v>8.873081282882575E-2</v>
      </c>
      <c r="D28" s="43"/>
      <c r="E28" s="43"/>
      <c r="F28" s="44"/>
      <c r="G28" s="44"/>
      <c r="H28" s="45"/>
    </row>
    <row r="29" spans="1:9">
      <c r="A29" s="43" t="s">
        <v>404</v>
      </c>
      <c r="B29" s="43" t="s">
        <v>561</v>
      </c>
      <c r="C29" s="43">
        <v>8.8935870296033809E-2</v>
      </c>
      <c r="D29" s="43">
        <f>AVERAGE(C29:C31)</f>
        <v>7.6032857166081477E-2</v>
      </c>
      <c r="E29" s="43">
        <f>STDEV(C29:C31)</f>
        <v>1.2428600915302054E-2</v>
      </c>
      <c r="F29" s="44">
        <f>D29/D23</f>
        <v>6.9440859075565506E-2</v>
      </c>
      <c r="G29" s="44">
        <f>E29/D23</f>
        <v>1.1351049491415736E-2</v>
      </c>
      <c r="H29" s="46">
        <f>TTEST(C29:C31,C23:C25,1,2)</f>
        <v>2.5337760796538417E-5</v>
      </c>
      <c r="I29" t="s">
        <v>396</v>
      </c>
    </row>
    <row r="30" spans="1:9">
      <c r="A30" s="43" t="s">
        <v>405</v>
      </c>
      <c r="B30" s="43" t="s">
        <v>561</v>
      </c>
      <c r="C30" s="43">
        <v>6.4140366330033269E-2</v>
      </c>
      <c r="D30" s="43"/>
      <c r="E30" s="43"/>
      <c r="F30" s="44"/>
      <c r="G30" s="44"/>
      <c r="H30" s="45"/>
    </row>
    <row r="31" spans="1:9">
      <c r="A31" s="43" t="s">
        <v>70</v>
      </c>
      <c r="B31" s="43" t="s">
        <v>561</v>
      </c>
      <c r="C31" s="43">
        <v>7.5022334872177368E-2</v>
      </c>
      <c r="D31" s="43"/>
      <c r="E31" s="43"/>
      <c r="F31" s="44"/>
      <c r="G31" s="44"/>
      <c r="H31" s="43"/>
    </row>
    <row r="36" spans="1:18" ht="20">
      <c r="A36" s="80" t="s">
        <v>198</v>
      </c>
      <c r="B36" s="81"/>
      <c r="C36" s="81"/>
      <c r="D36" s="81"/>
      <c r="E36" s="81"/>
      <c r="F36" s="81"/>
      <c r="G36" s="81"/>
      <c r="H36" s="81"/>
      <c r="J36" s="164" t="s">
        <v>199</v>
      </c>
      <c r="K36" s="144"/>
      <c r="L36" s="144"/>
      <c r="M36" s="144"/>
      <c r="N36" s="144"/>
      <c r="O36" s="144"/>
      <c r="P36" s="144"/>
      <c r="Q36" s="144"/>
    </row>
    <row r="37" spans="1:18">
      <c r="A37" s="182" t="s">
        <v>622</v>
      </c>
      <c r="B37" s="182" t="s">
        <v>623</v>
      </c>
      <c r="C37" s="182" t="s">
        <v>518</v>
      </c>
      <c r="D37" s="182" t="s">
        <v>519</v>
      </c>
      <c r="E37" s="182" t="s">
        <v>455</v>
      </c>
      <c r="F37" s="183" t="s">
        <v>456</v>
      </c>
      <c r="G37" s="183" t="s">
        <v>457</v>
      </c>
      <c r="H37" s="183" t="s">
        <v>458</v>
      </c>
      <c r="J37" s="186" t="s">
        <v>622</v>
      </c>
      <c r="K37" s="186" t="s">
        <v>623</v>
      </c>
      <c r="L37" s="186" t="s">
        <v>518</v>
      </c>
      <c r="M37" s="186" t="s">
        <v>519</v>
      </c>
      <c r="N37" s="186" t="s">
        <v>455</v>
      </c>
      <c r="O37" s="187" t="s">
        <v>456</v>
      </c>
      <c r="P37" s="187" t="s">
        <v>457</v>
      </c>
      <c r="Q37" s="187" t="s">
        <v>458</v>
      </c>
    </row>
    <row r="38" spans="1:18">
      <c r="A38" s="84" t="s">
        <v>562</v>
      </c>
      <c r="B38" s="84" t="s">
        <v>352</v>
      </c>
      <c r="C38" s="84">
        <v>1</v>
      </c>
      <c r="D38" s="84">
        <f>AVERAGE(C38:C40)</f>
        <v>0.88866976625866834</v>
      </c>
      <c r="E38" s="84">
        <f>STDEV(C38:C40)</f>
        <v>9.7392834961162772E-2</v>
      </c>
      <c r="F38" s="84">
        <f>D38/D38</f>
        <v>1</v>
      </c>
      <c r="G38" s="84">
        <f>E38/D38</f>
        <v>0.10959395566160657</v>
      </c>
      <c r="H38" s="174"/>
      <c r="J38" s="96" t="s">
        <v>562</v>
      </c>
      <c r="K38" s="96" t="s">
        <v>195</v>
      </c>
      <c r="L38" s="96">
        <v>1</v>
      </c>
      <c r="M38" s="96">
        <f>AVERAGE(L38:L40)</f>
        <v>1.188059469829722</v>
      </c>
      <c r="N38" s="96">
        <f>STDEV(L38:L40)</f>
        <v>0.18980640171352875</v>
      </c>
      <c r="O38" s="96">
        <f>M38/M38</f>
        <v>1</v>
      </c>
      <c r="P38" s="96">
        <f>N38/M38</f>
        <v>0.15976170093634509</v>
      </c>
      <c r="Q38" s="184"/>
    </row>
    <row r="39" spans="1:18">
      <c r="A39" s="84" t="s">
        <v>398</v>
      </c>
      <c r="B39" s="84" t="s">
        <v>352</v>
      </c>
      <c r="C39" s="84">
        <v>0.81923698462241368</v>
      </c>
      <c r="D39" s="84"/>
      <c r="E39" s="84"/>
      <c r="F39" s="84"/>
      <c r="G39" s="84"/>
      <c r="H39" s="84"/>
      <c r="J39" s="96" t="s">
        <v>398</v>
      </c>
      <c r="K39" s="96" t="s">
        <v>195</v>
      </c>
      <c r="L39" s="96">
        <v>1.1846125563257903</v>
      </c>
      <c r="M39" s="96"/>
      <c r="N39" s="96"/>
      <c r="O39" s="96"/>
      <c r="P39" s="96"/>
      <c r="Q39" s="96"/>
    </row>
    <row r="40" spans="1:18">
      <c r="A40" s="84" t="s">
        <v>399</v>
      </c>
      <c r="B40" s="84" t="s">
        <v>352</v>
      </c>
      <c r="C40" s="84">
        <v>0.84677231415359144</v>
      </c>
      <c r="D40" s="84"/>
      <c r="E40" s="84"/>
      <c r="F40" s="84"/>
      <c r="G40" s="84"/>
      <c r="H40" s="84"/>
      <c r="J40" s="96" t="s">
        <v>399</v>
      </c>
      <c r="K40" s="96" t="s">
        <v>195</v>
      </c>
      <c r="L40" s="96">
        <v>1.3795658531633757</v>
      </c>
      <c r="M40" s="96"/>
      <c r="N40" s="96"/>
      <c r="O40" s="96"/>
      <c r="P40" s="96"/>
      <c r="Q40" s="96"/>
    </row>
    <row r="41" spans="1:18">
      <c r="A41" s="84" t="s">
        <v>481</v>
      </c>
      <c r="B41" s="84" t="s">
        <v>352</v>
      </c>
      <c r="C41" s="84">
        <v>0.14756493464256043</v>
      </c>
      <c r="D41" s="84">
        <f>AVERAGE(C41:C43)</f>
        <v>0.17840722175301707</v>
      </c>
      <c r="E41" s="84">
        <f>STDEV(C41:C43)</f>
        <v>2.9122946615567923E-2</v>
      </c>
      <c r="F41" s="84">
        <f>D41/D38</f>
        <v>0.20075761382556975</v>
      </c>
      <c r="G41" s="84">
        <f>E41/D38</f>
        <v>3.2771393515699958E-2</v>
      </c>
      <c r="H41" s="84">
        <f>TTEST(C41:C43,C38:C40,1,2)</f>
        <v>1.3371624152401864E-4</v>
      </c>
      <c r="I41" t="s">
        <v>200</v>
      </c>
      <c r="J41" s="96" t="s">
        <v>481</v>
      </c>
      <c r="K41" s="96" t="s">
        <v>195</v>
      </c>
      <c r="L41" s="96">
        <v>0.21546227576840321</v>
      </c>
      <c r="M41" s="96">
        <f>AVERAGE(L41:L43)</f>
        <v>0.16719314664348731</v>
      </c>
      <c r="N41" s="96">
        <f>STDEV(L41:L43)</f>
        <v>4.3450652347881251E-2</v>
      </c>
      <c r="O41" s="96">
        <f>M41/M38</f>
        <v>0.14072792725388586</v>
      </c>
      <c r="P41" s="96">
        <f>N41/M38</f>
        <v>3.6572792399111799E-2</v>
      </c>
      <c r="Q41" s="96">
        <f>TTEST(L41:L43,L38:L40,1,2)</f>
        <v>4.0765496655765707E-4</v>
      </c>
      <c r="R41" t="s">
        <v>200</v>
      </c>
    </row>
    <row r="42" spans="1:18">
      <c r="A42" s="84" t="s">
        <v>482</v>
      </c>
      <c r="B42" s="84" t="s">
        <v>352</v>
      </c>
      <c r="C42" s="84">
        <v>0.18222185791280823</v>
      </c>
      <c r="D42" s="84"/>
      <c r="E42" s="84"/>
      <c r="F42" s="84"/>
      <c r="G42" s="84"/>
      <c r="H42" s="84"/>
      <c r="J42" s="96" t="s">
        <v>482</v>
      </c>
      <c r="K42" s="96" t="s">
        <v>195</v>
      </c>
      <c r="L42" s="96">
        <v>0.13120414959363941</v>
      </c>
      <c r="M42" s="96"/>
      <c r="N42" s="96"/>
      <c r="O42" s="96"/>
      <c r="P42" s="96"/>
      <c r="Q42" s="96"/>
    </row>
    <row r="43" spans="1:18">
      <c r="A43" s="84" t="s">
        <v>483</v>
      </c>
      <c r="B43" s="84" t="s">
        <v>352</v>
      </c>
      <c r="C43" s="84">
        <v>0.20543487270368258</v>
      </c>
      <c r="D43" s="84"/>
      <c r="E43" s="84"/>
      <c r="F43" s="84"/>
      <c r="G43" s="84"/>
      <c r="H43" s="174"/>
      <c r="J43" s="96" t="s">
        <v>483</v>
      </c>
      <c r="K43" s="96" t="s">
        <v>195</v>
      </c>
      <c r="L43" s="96">
        <v>0.15491301456841933</v>
      </c>
      <c r="M43" s="96"/>
      <c r="N43" s="96"/>
      <c r="O43" s="96"/>
      <c r="P43" s="96"/>
      <c r="Q43" s="184"/>
    </row>
    <row r="44" spans="1:18">
      <c r="A44" s="84" t="s">
        <v>484</v>
      </c>
      <c r="B44" s="84" t="s">
        <v>352</v>
      </c>
      <c r="C44" s="84">
        <v>0.49581736564963602</v>
      </c>
      <c r="D44" s="84">
        <f>AVERAGE(C44:C46)</f>
        <v>0.46379933805050033</v>
      </c>
      <c r="E44" s="84">
        <f>STDEV(C44:C46)</f>
        <v>2.9356157637693666E-2</v>
      </c>
      <c r="F44" s="84">
        <f>D44/D38</f>
        <v>0.52190291113774723</v>
      </c>
      <c r="G44" s="84">
        <f>E44/D38</f>
        <v>3.3033820607270288E-2</v>
      </c>
      <c r="H44" s="175">
        <f>TTEST(C44:C46,C38:C40,1,2)</f>
        <v>9.685107214846317E-4</v>
      </c>
      <c r="I44" t="s">
        <v>200</v>
      </c>
      <c r="J44" s="96" t="s">
        <v>484</v>
      </c>
      <c r="K44" s="96" t="s">
        <v>195</v>
      </c>
      <c r="L44" s="96">
        <v>0.26637591859260296</v>
      </c>
      <c r="M44" s="96">
        <f>AVERAGE(L44:L46)</f>
        <v>0.23149981662800254</v>
      </c>
      <c r="N44" s="96">
        <f>STDEV(L44:L46)</f>
        <v>3.8062229680531086E-2</v>
      </c>
      <c r="O44" s="96">
        <f>M44/M38</f>
        <v>0.19485541128777176</v>
      </c>
      <c r="P44" s="96">
        <f>N44/M38</f>
        <v>3.2037310123866389E-2</v>
      </c>
      <c r="Q44" s="185">
        <f>TTEST(L44:L46,L38:L40,1,2)</f>
        <v>5.1167061308144291E-4</v>
      </c>
      <c r="R44" t="s">
        <v>200</v>
      </c>
    </row>
    <row r="45" spans="1:18">
      <c r="A45" s="84" t="s">
        <v>485</v>
      </c>
      <c r="B45" s="84" t="s">
        <v>352</v>
      </c>
      <c r="C45" s="84">
        <v>0.45742974450034912</v>
      </c>
      <c r="D45" s="84"/>
      <c r="E45" s="84"/>
      <c r="F45" s="84"/>
      <c r="G45" s="84"/>
      <c r="H45" s="174"/>
      <c r="J45" s="96" t="s">
        <v>485</v>
      </c>
      <c r="K45" s="96" t="s">
        <v>195</v>
      </c>
      <c r="L45" s="96">
        <v>0.19089980411241206</v>
      </c>
      <c r="M45" s="96"/>
      <c r="N45" s="96"/>
      <c r="O45" s="96"/>
      <c r="P45" s="96"/>
      <c r="Q45" s="184"/>
    </row>
    <row r="46" spans="1:18">
      <c r="A46" s="84" t="s">
        <v>651</v>
      </c>
      <c r="B46" s="84" t="s">
        <v>352</v>
      </c>
      <c r="C46" s="84">
        <v>0.43815090400151602</v>
      </c>
      <c r="D46" s="84"/>
      <c r="E46" s="84"/>
      <c r="F46" s="84"/>
      <c r="G46" s="84"/>
      <c r="H46" s="84"/>
      <c r="J46" s="96" t="s">
        <v>651</v>
      </c>
      <c r="K46" s="96" t="s">
        <v>195</v>
      </c>
      <c r="L46" s="96">
        <v>0.23722372717899248</v>
      </c>
      <c r="M46" s="96"/>
      <c r="N46" s="96"/>
      <c r="O46" s="96"/>
      <c r="P46" s="96"/>
      <c r="Q46" s="96"/>
    </row>
    <row r="47" spans="1:18">
      <c r="A47" s="84" t="s">
        <v>562</v>
      </c>
      <c r="B47" s="84" t="s">
        <v>194</v>
      </c>
      <c r="C47" s="84">
        <v>1</v>
      </c>
      <c r="D47" s="84">
        <f>AVERAGE(C47:C49)</f>
        <v>0.87154089618391251</v>
      </c>
      <c r="E47" s="84">
        <f>STDEV(C47:C49)</f>
        <v>0.1121153746486204</v>
      </c>
      <c r="F47" s="84">
        <f>D47/D47</f>
        <v>1</v>
      </c>
      <c r="G47" s="84">
        <f>E47/D47</f>
        <v>0.12864040590581974</v>
      </c>
      <c r="H47" s="174"/>
    </row>
    <row r="48" spans="1:18">
      <c r="A48" s="84" t="s">
        <v>398</v>
      </c>
      <c r="B48" s="84" t="s">
        <v>194</v>
      </c>
      <c r="C48" s="84">
        <v>0.79339907567307499</v>
      </c>
      <c r="D48" s="84"/>
      <c r="E48" s="84"/>
      <c r="F48" s="84"/>
      <c r="G48" s="84"/>
      <c r="H48" s="84"/>
    </row>
    <row r="49" spans="1:9">
      <c r="A49" s="84" t="s">
        <v>399</v>
      </c>
      <c r="B49" s="84" t="s">
        <v>194</v>
      </c>
      <c r="C49" s="84">
        <v>0.82122361287866263</v>
      </c>
      <c r="D49" s="84"/>
      <c r="E49" s="84"/>
      <c r="F49" s="84"/>
      <c r="G49" s="84"/>
      <c r="H49" s="84"/>
    </row>
    <row r="50" spans="1:9">
      <c r="A50" s="84" t="s">
        <v>481</v>
      </c>
      <c r="B50" s="84" t="s">
        <v>194</v>
      </c>
      <c r="C50" s="84">
        <v>0.24692410525217975</v>
      </c>
      <c r="D50" s="84">
        <f>AVERAGE(C50:C52)</f>
        <v>0.278349144591439</v>
      </c>
      <c r="E50" s="84">
        <f>STDEV(C50:C52)</f>
        <v>4.1823242740462743E-2</v>
      </c>
      <c r="F50" s="84">
        <f>D50/D47</f>
        <v>0.31937588449400978</v>
      </c>
      <c r="G50" s="84">
        <f>E50/D47</f>
        <v>4.7987699628999632E-2</v>
      </c>
      <c r="H50" s="84">
        <f>TTEST(C50:C52,C47:C49,1,2)</f>
        <v>5.0540468548944091E-4</v>
      </c>
      <c r="I50" t="s">
        <v>200</v>
      </c>
    </row>
    <row r="51" spans="1:9">
      <c r="A51" s="84" t="s">
        <v>482</v>
      </c>
      <c r="B51" s="84" t="s">
        <v>194</v>
      </c>
      <c r="C51" s="84">
        <v>0.26230424292018933</v>
      </c>
      <c r="D51" s="84"/>
      <c r="E51" s="84"/>
      <c r="F51" s="84"/>
      <c r="G51" s="84"/>
      <c r="H51" s="84"/>
    </row>
    <row r="52" spans="1:9">
      <c r="A52" s="84" t="s">
        <v>483</v>
      </c>
      <c r="B52" s="84" t="s">
        <v>194</v>
      </c>
      <c r="C52" s="84">
        <v>0.325819085601948</v>
      </c>
      <c r="D52" s="84"/>
      <c r="E52" s="84"/>
      <c r="F52" s="84"/>
      <c r="G52" s="84"/>
      <c r="H52" s="174"/>
    </row>
    <row r="53" spans="1:9">
      <c r="A53" s="84" t="s">
        <v>484</v>
      </c>
      <c r="B53" s="84" t="s">
        <v>194</v>
      </c>
      <c r="C53" s="84">
        <v>0.54381188265983371</v>
      </c>
      <c r="D53" s="84">
        <f>AVERAGE(C53:C55)</f>
        <v>0.50269516057556973</v>
      </c>
      <c r="E53" s="84">
        <f>STDEV(C53:C55)</f>
        <v>3.8516932300273768E-2</v>
      </c>
      <c r="F53" s="84">
        <f>D53/D47</f>
        <v>0.57678895250543816</v>
      </c>
      <c r="G53" s="84">
        <f>E53/D47</f>
        <v>4.4194061883868187E-2</v>
      </c>
      <c r="H53" s="175">
        <f>TTEST(C53:C55,C47:C49,1,2)</f>
        <v>2.8668934906759002E-3</v>
      </c>
      <c r="I53" t="s">
        <v>200</v>
      </c>
    </row>
    <row r="54" spans="1:9">
      <c r="A54" s="84" t="s">
        <v>485</v>
      </c>
      <c r="B54" s="84" t="s">
        <v>194</v>
      </c>
      <c r="C54" s="84">
        <v>0.46745294964289741</v>
      </c>
      <c r="D54" s="84"/>
      <c r="E54" s="84"/>
      <c r="F54" s="84"/>
      <c r="G54" s="84"/>
      <c r="H54" s="174"/>
    </row>
    <row r="55" spans="1:9">
      <c r="A55" s="84" t="s">
        <v>651</v>
      </c>
      <c r="B55" s="84" t="s">
        <v>194</v>
      </c>
      <c r="C55" s="84">
        <v>0.49682064942397802</v>
      </c>
      <c r="D55" s="84"/>
      <c r="E55" s="84"/>
      <c r="F55" s="84"/>
      <c r="G55" s="84"/>
      <c r="H55" s="84"/>
    </row>
  </sheetData>
  <sheetProtection sheet="1" objects="1" scenarios="1"/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/>
  </sheetViews>
  <sheetFormatPr baseColWidth="10" defaultRowHeight="13" x14ac:dyDescent="0"/>
  <cols>
    <col min="1" max="1" width="15.28515625" customWidth="1"/>
    <col min="13" max="13" width="15.5703125" customWidth="1"/>
    <col min="21" max="21" width="12.28515625" bestFit="1" customWidth="1"/>
  </cols>
  <sheetData>
    <row r="1" spans="1:9" ht="15">
      <c r="A1" s="192" t="s">
        <v>534</v>
      </c>
    </row>
    <row r="3" spans="1:9">
      <c r="A3" s="61"/>
      <c r="B3" s="61"/>
      <c r="C3" s="221" t="s">
        <v>575</v>
      </c>
      <c r="D3" s="221" t="s">
        <v>576</v>
      </c>
      <c r="E3" s="221" t="s">
        <v>577</v>
      </c>
      <c r="F3" s="222"/>
      <c r="G3" s="221" t="s">
        <v>575</v>
      </c>
      <c r="H3" s="221" t="s">
        <v>576</v>
      </c>
      <c r="I3" s="221" t="s">
        <v>577</v>
      </c>
    </row>
    <row r="4" spans="1:9">
      <c r="A4" s="129" t="s">
        <v>523</v>
      </c>
      <c r="B4" s="129" t="s">
        <v>487</v>
      </c>
      <c r="C4" s="220">
        <v>1.0088876746662474</v>
      </c>
      <c r="D4" s="220">
        <v>0.162673652039003</v>
      </c>
      <c r="E4" s="209">
        <v>7.6559058117884812E-4</v>
      </c>
      <c r="F4" s="129" t="s">
        <v>352</v>
      </c>
      <c r="G4" s="220">
        <v>1.0253558897184052</v>
      </c>
      <c r="H4" s="220">
        <v>0.25010501638966198</v>
      </c>
      <c r="I4" s="61">
        <v>5.6834022508595212E-5</v>
      </c>
    </row>
    <row r="5" spans="1:9">
      <c r="A5" s="129" t="s">
        <v>245</v>
      </c>
      <c r="B5" s="129"/>
      <c r="C5" s="220">
        <v>5.3235980126286284</v>
      </c>
      <c r="D5" s="220">
        <v>0.95692326858759202</v>
      </c>
      <c r="E5" s="209"/>
      <c r="F5" s="129"/>
      <c r="G5" s="220">
        <v>5.7009834846573328</v>
      </c>
      <c r="H5" s="220">
        <v>1.8566426293068223</v>
      </c>
      <c r="I5" s="61"/>
    </row>
    <row r="6" spans="1:9">
      <c r="A6" s="129" t="s">
        <v>523</v>
      </c>
      <c r="B6" s="129" t="s">
        <v>195</v>
      </c>
      <c r="C6" s="220">
        <v>1.0303321162822132</v>
      </c>
      <c r="D6" s="220">
        <v>0.28764174713595098</v>
      </c>
      <c r="E6" s="209">
        <v>1.0940457302222243E-2</v>
      </c>
      <c r="F6" s="129" t="s">
        <v>194</v>
      </c>
      <c r="G6" s="220">
        <v>1.014669884668923</v>
      </c>
      <c r="H6" s="220">
        <v>0.194379566913185</v>
      </c>
      <c r="I6" s="209">
        <v>1.5887475184668678E-5</v>
      </c>
    </row>
    <row r="7" spans="1:9">
      <c r="A7" s="129" t="s">
        <v>245</v>
      </c>
      <c r="B7" s="129"/>
      <c r="C7" s="220">
        <v>3.4071521343863802</v>
      </c>
      <c r="D7" s="220">
        <v>1.0924054328098061</v>
      </c>
      <c r="E7" s="209"/>
      <c r="F7" s="129"/>
      <c r="G7" s="220">
        <v>2.8107247450457451</v>
      </c>
      <c r="H7" s="220">
        <v>0.585562098336746</v>
      </c>
      <c r="I7" s="61"/>
    </row>
    <row r="8" spans="1:9">
      <c r="A8" s="129"/>
      <c r="B8" s="129"/>
      <c r="C8" s="220"/>
      <c r="D8" s="220"/>
      <c r="E8" s="209"/>
      <c r="F8" s="129"/>
      <c r="G8" s="220"/>
      <c r="H8" s="220"/>
      <c r="I8" s="61"/>
    </row>
    <row r="9" spans="1:9">
      <c r="A9" s="129" t="s">
        <v>246</v>
      </c>
      <c r="B9" s="129" t="s">
        <v>487</v>
      </c>
      <c r="C9" s="220">
        <v>1.1485867663543521</v>
      </c>
      <c r="D9" s="220">
        <v>0.63643667499464196</v>
      </c>
      <c r="E9" s="209">
        <v>9.8307064588009696E-2</v>
      </c>
      <c r="F9" s="129" t="s">
        <v>352</v>
      </c>
      <c r="G9" s="220">
        <v>1.2066524195596811</v>
      </c>
      <c r="H9" s="220">
        <v>0.85481712946350197</v>
      </c>
      <c r="I9" s="61">
        <v>0.48111248914653792</v>
      </c>
    </row>
    <row r="10" spans="1:9">
      <c r="A10" s="129" t="s">
        <v>247</v>
      </c>
      <c r="B10" s="129"/>
      <c r="C10" s="220">
        <v>2.1664097484293396</v>
      </c>
      <c r="D10" s="220">
        <v>1.6859280977837889</v>
      </c>
      <c r="E10" s="209"/>
      <c r="F10" s="129"/>
      <c r="G10" s="220">
        <v>1.1679196763811879</v>
      </c>
      <c r="H10" s="220">
        <v>1.7230247062112451</v>
      </c>
      <c r="I10" s="61"/>
    </row>
    <row r="11" spans="1:9">
      <c r="A11" s="129" t="s">
        <v>246</v>
      </c>
      <c r="B11" s="129" t="s">
        <v>195</v>
      </c>
      <c r="C11" s="220">
        <v>1.7521236152537401</v>
      </c>
      <c r="D11" s="220">
        <v>1.8513120844898181</v>
      </c>
      <c r="E11" s="209">
        <v>0.24324704587079515</v>
      </c>
      <c r="F11" s="129" t="s">
        <v>194</v>
      </c>
      <c r="G11" s="220">
        <v>1.0408862168637261</v>
      </c>
      <c r="H11" s="220">
        <v>0.48494016548841601</v>
      </c>
      <c r="I11" s="61">
        <v>0.41735428223363036</v>
      </c>
    </row>
    <row r="12" spans="1:9">
      <c r="A12" s="129" t="s">
        <v>247</v>
      </c>
      <c r="B12" s="129"/>
      <c r="C12" s="220">
        <v>1.1415590671931759</v>
      </c>
      <c r="D12" s="220">
        <v>0.92552596574598001</v>
      </c>
      <c r="E12" s="209"/>
      <c r="F12" s="129"/>
      <c r="G12" s="220">
        <v>1.1165360397612443</v>
      </c>
      <c r="H12" s="220">
        <v>0.71647879029344097</v>
      </c>
      <c r="I12" s="61"/>
    </row>
    <row r="13" spans="1:9">
      <c r="A13" s="129"/>
      <c r="B13" s="129"/>
      <c r="C13" s="220"/>
      <c r="D13" s="220"/>
      <c r="E13" s="209"/>
      <c r="F13" s="129"/>
      <c r="G13" s="220"/>
      <c r="H13" s="220"/>
      <c r="I13" s="61"/>
    </row>
    <row r="14" spans="1:9">
      <c r="A14" s="129" t="s">
        <v>248</v>
      </c>
      <c r="B14" s="129" t="s">
        <v>487</v>
      </c>
      <c r="C14" s="220">
        <v>1.0220375749178754</v>
      </c>
      <c r="D14" s="220">
        <v>0.23278321301309499</v>
      </c>
      <c r="E14" s="209">
        <v>0.34071360348415858</v>
      </c>
      <c r="F14" s="129" t="s">
        <v>352</v>
      </c>
      <c r="G14" s="220">
        <v>1.121830319922593</v>
      </c>
      <c r="H14" s="220">
        <v>0.51077355242517897</v>
      </c>
      <c r="I14" s="61">
        <v>0.10668061462453421</v>
      </c>
    </row>
    <row r="15" spans="1:9">
      <c r="A15" s="129" t="s">
        <v>249</v>
      </c>
      <c r="B15" s="129"/>
      <c r="C15" s="220">
        <v>1.3075341624497101</v>
      </c>
      <c r="D15" s="220">
        <v>1.6377749006428259</v>
      </c>
      <c r="E15" s="209"/>
      <c r="F15" s="129"/>
      <c r="G15" s="220">
        <v>1.9224038168327551</v>
      </c>
      <c r="H15" s="220">
        <v>1.3842747663925701</v>
      </c>
      <c r="I15" s="61"/>
    </row>
    <row r="16" spans="1:9">
      <c r="A16" s="129" t="s">
        <v>248</v>
      </c>
      <c r="B16" s="129" t="s">
        <v>195</v>
      </c>
      <c r="C16" s="220">
        <v>1.1051546671865931</v>
      </c>
      <c r="D16" s="220">
        <v>0.51795792241661798</v>
      </c>
      <c r="E16" s="209">
        <v>0.2835939664185444</v>
      </c>
      <c r="F16" s="129" t="s">
        <v>194</v>
      </c>
      <c r="G16" s="220">
        <v>1.0180476449543421</v>
      </c>
      <c r="H16" s="220">
        <v>0.21270852590888101</v>
      </c>
      <c r="I16" s="61">
        <v>0.4288764392178781</v>
      </c>
    </row>
    <row r="17" spans="1:9">
      <c r="A17" s="129" t="s">
        <v>249</v>
      </c>
      <c r="B17" s="129"/>
      <c r="C17" s="220">
        <v>1.7001003625465274</v>
      </c>
      <c r="D17" s="220">
        <v>2.4129024929241716</v>
      </c>
      <c r="E17" s="209"/>
      <c r="F17" s="129"/>
      <c r="G17" s="220">
        <v>0.93545699315215203</v>
      </c>
      <c r="H17" s="220">
        <v>1.0834262826889267</v>
      </c>
      <c r="I17" s="61"/>
    </row>
    <row r="18" spans="1:9">
      <c r="A18" s="105"/>
      <c r="B18" s="105"/>
      <c r="C18" s="105"/>
      <c r="D18" s="105"/>
      <c r="E18" s="105"/>
      <c r="F18" s="105"/>
      <c r="G18" s="105"/>
      <c r="H18" s="105"/>
      <c r="I18" s="105"/>
    </row>
    <row r="19" spans="1:9">
      <c r="A19" s="105"/>
      <c r="B19" s="105"/>
      <c r="C19" s="105"/>
      <c r="D19" s="105"/>
      <c r="E19" s="105"/>
      <c r="F19" s="105"/>
      <c r="G19" s="105"/>
      <c r="H19" s="105"/>
      <c r="I19" s="105"/>
    </row>
    <row r="20" spans="1:9">
      <c r="A20" s="105"/>
      <c r="B20" s="105"/>
      <c r="C20" s="105"/>
      <c r="D20" s="105"/>
      <c r="E20" s="105"/>
      <c r="F20" s="105"/>
      <c r="G20" s="105"/>
      <c r="H20" s="105"/>
      <c r="I20" s="105"/>
    </row>
    <row r="21" spans="1:9">
      <c r="A21" s="105"/>
      <c r="B21" s="105"/>
      <c r="C21" s="105"/>
      <c r="D21" s="105"/>
      <c r="E21" s="105"/>
      <c r="F21" s="105"/>
      <c r="G21" s="105"/>
      <c r="H21" s="105"/>
      <c r="I21" s="105"/>
    </row>
    <row r="22" spans="1:9">
      <c r="A22" s="105"/>
      <c r="B22" s="105"/>
      <c r="C22" s="105"/>
      <c r="D22" s="105"/>
      <c r="E22" s="105"/>
      <c r="F22" s="105"/>
      <c r="G22" s="105"/>
      <c r="H22" s="105"/>
      <c r="I22" s="105"/>
    </row>
  </sheetData>
  <phoneticPr fontId="3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TOC</vt:lpstr>
      <vt:lpstr>Figure 1G</vt:lpstr>
      <vt:lpstr>Figure 1H</vt:lpstr>
      <vt:lpstr>Figure 2B, C</vt:lpstr>
      <vt:lpstr>Figure 3A, B</vt:lpstr>
      <vt:lpstr>Figure 3C</vt:lpstr>
      <vt:lpstr>Figure 3G</vt:lpstr>
      <vt:lpstr>Figure 5D</vt:lpstr>
      <vt:lpstr>Figure 5E</vt:lpstr>
      <vt:lpstr>Figure 6H</vt:lpstr>
      <vt:lpstr>Figure 7C-K</vt:lpstr>
      <vt:lpstr>Figure 8B-G</vt:lpstr>
      <vt:lpstr>Figure 8H</vt:lpstr>
      <vt:lpstr>Figure 9D</vt:lpstr>
      <vt:lpstr>Figure 9E-H</vt:lpstr>
      <vt:lpstr>Figure S2A</vt:lpstr>
      <vt:lpstr>Figure S2B</vt:lpstr>
      <vt:lpstr>Figure S6D, E</vt:lpstr>
      <vt:lpstr>Figure S7</vt:lpstr>
      <vt:lpstr>Figure S9A</vt:lpstr>
      <vt:lpstr>Figure S9B</vt:lpstr>
      <vt:lpstr>Figure S9C</vt:lpstr>
      <vt:lpstr>Figure S10A-D</vt:lpstr>
      <vt:lpstr>Figure S10E</vt:lpstr>
      <vt:lpstr>Figure S11A-F</vt:lpstr>
      <vt:lpstr>Figure S12B-K</vt:lpstr>
    </vt:vector>
  </TitlesOfParts>
  <Company>TAMHSC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Jun-yuan Ji</dc:creator>
  <cp:lastModifiedBy>Ji Jun-yuan</cp:lastModifiedBy>
  <cp:lastPrinted>2015-05-30T15:03:16Z</cp:lastPrinted>
  <dcterms:created xsi:type="dcterms:W3CDTF">2015-05-25T18:08:14Z</dcterms:created>
  <dcterms:modified xsi:type="dcterms:W3CDTF">2015-06-04T23:45:28Z</dcterms:modified>
</cp:coreProperties>
</file>