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4115"/>
  </bookViews>
  <sheets>
    <sheet name="Fig 1A" sheetId="17" r:id="rId1"/>
    <sheet name="Fig 1B" sheetId="16" r:id="rId2"/>
    <sheet name="Fig 1C" sheetId="15" r:id="rId3"/>
    <sheet name="Fig 1D" sheetId="4" r:id="rId4"/>
    <sheet name="Fig 1E" sheetId="20" r:id="rId5"/>
    <sheet name="Fig 2B" sheetId="19" r:id="rId6"/>
    <sheet name="Fig 2C" sheetId="18" r:id="rId7"/>
    <sheet name="Fig 2D" sheetId="5" r:id="rId8"/>
    <sheet name="Fig 3A" sheetId="22" r:id="rId9"/>
    <sheet name="Fig 3B" sheetId="23" r:id="rId10"/>
    <sheet name="Fig 3C" sheetId="21" r:id="rId11"/>
    <sheet name="Fig 3D" sheetId="6" r:id="rId12"/>
    <sheet name="Fig 3E" sheetId="24" r:id="rId13"/>
    <sheet name="Fig 3F" sheetId="25" r:id="rId14"/>
    <sheet name="Fig 3G" sheetId="26" r:id="rId15"/>
    <sheet name="Fig 3H" sheetId="27" r:id="rId16"/>
    <sheet name="Fig 4A" sheetId="7" r:id="rId17"/>
    <sheet name="Fig 4B" sheetId="30" r:id="rId18"/>
    <sheet name="Fig 4C" sheetId="29" r:id="rId19"/>
    <sheet name="Fig 4D" sheetId="28" r:id="rId20"/>
    <sheet name="Fig 5B" sheetId="31" r:id="rId21"/>
    <sheet name="Fig 5C" sheetId="32" r:id="rId22"/>
    <sheet name="Fig 5D" sheetId="8" r:id="rId23"/>
    <sheet name="Fig 5E" sheetId="33" r:id="rId24"/>
    <sheet name="Fig 6A" sheetId="9" r:id="rId25"/>
    <sheet name="Fig 6B" sheetId="34" r:id="rId26"/>
    <sheet name="Fig 6C" sheetId="35" r:id="rId27"/>
    <sheet name="Sheet1" sheetId="36" r:id="rId2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22" l="1"/>
  <c r="D47" i="22"/>
  <c r="E47" i="22"/>
  <c r="F47" i="22"/>
  <c r="C48" i="22"/>
  <c r="D48" i="22"/>
  <c r="E48" i="22"/>
  <c r="F48" i="22"/>
  <c r="B48" i="22"/>
  <c r="B47" i="22"/>
  <c r="C35" i="22"/>
  <c r="D35" i="22"/>
  <c r="E35" i="22"/>
  <c r="F35" i="22"/>
  <c r="C36" i="22"/>
  <c r="D36" i="22"/>
  <c r="E36" i="22"/>
  <c r="F36" i="22"/>
  <c r="B36" i="22"/>
  <c r="B35" i="22"/>
  <c r="C23" i="22"/>
  <c r="D23" i="22"/>
  <c r="E23" i="22"/>
  <c r="F23" i="22"/>
  <c r="C24" i="22"/>
  <c r="D24" i="22"/>
  <c r="E24" i="22"/>
  <c r="F24" i="22"/>
  <c r="B24" i="22"/>
  <c r="B23" i="22"/>
  <c r="C11" i="22"/>
  <c r="D11" i="22"/>
  <c r="E11" i="22"/>
  <c r="F11" i="22"/>
  <c r="C12" i="22"/>
  <c r="D12" i="22"/>
  <c r="E12" i="22"/>
  <c r="F12" i="22"/>
  <c r="B12" i="22"/>
  <c r="B11" i="22"/>
  <c r="H9" i="34"/>
  <c r="B9" i="34"/>
  <c r="W49" i="7"/>
  <c r="I17" i="8"/>
  <c r="J17" i="8"/>
  <c r="I18" i="8"/>
  <c r="J18" i="8"/>
  <c r="I19" i="8"/>
  <c r="J19" i="8"/>
  <c r="H19" i="8"/>
  <c r="H18" i="8"/>
  <c r="H17" i="8"/>
  <c r="J22" i="8"/>
  <c r="I22" i="8"/>
  <c r="H22" i="8"/>
  <c r="J21" i="8"/>
  <c r="I21" i="8"/>
  <c r="H21" i="8"/>
  <c r="D17" i="8"/>
  <c r="D18" i="8"/>
  <c r="D19" i="8"/>
  <c r="D21" i="8"/>
  <c r="E17" i="8"/>
  <c r="E18" i="8"/>
  <c r="E19" i="8"/>
  <c r="E21" i="8"/>
  <c r="D22" i="8"/>
  <c r="E22" i="8"/>
  <c r="C17" i="8"/>
  <c r="C18" i="8"/>
  <c r="C19" i="8"/>
  <c r="C22" i="8"/>
  <c r="C21" i="8"/>
  <c r="C16" i="27"/>
  <c r="C17" i="27"/>
  <c r="C18" i="27"/>
  <c r="C20" i="27"/>
  <c r="C21" i="27"/>
  <c r="B10" i="26"/>
  <c r="B11" i="26"/>
  <c r="H30" i="29"/>
  <c r="G30" i="29"/>
  <c r="F30" i="29"/>
  <c r="E30" i="29"/>
  <c r="D30" i="29"/>
  <c r="C30" i="29"/>
  <c r="H29" i="29"/>
  <c r="G29" i="29"/>
  <c r="F29" i="29"/>
  <c r="E29" i="29"/>
  <c r="D29" i="29"/>
  <c r="C29" i="29"/>
  <c r="H26" i="29"/>
  <c r="G26" i="29"/>
  <c r="F26" i="29"/>
  <c r="E26" i="29"/>
  <c r="D26" i="29"/>
  <c r="C26" i="29"/>
  <c r="H25" i="29"/>
  <c r="G25" i="29"/>
  <c r="F25" i="29"/>
  <c r="E25" i="29"/>
  <c r="D25" i="29"/>
  <c r="C25" i="29"/>
  <c r="E22" i="29"/>
  <c r="F22" i="29"/>
  <c r="G22" i="29"/>
  <c r="H22" i="29"/>
  <c r="C22" i="29"/>
  <c r="D22" i="29"/>
  <c r="G21" i="29"/>
  <c r="E21" i="29"/>
  <c r="C21" i="29"/>
  <c r="H21" i="29"/>
  <c r="F21" i="29"/>
  <c r="D21" i="29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4" i="21"/>
  <c r="O66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4" i="21"/>
  <c r="Q68" i="24"/>
  <c r="Q67" i="24"/>
  <c r="Q66" i="24"/>
  <c r="Q65" i="24"/>
  <c r="Q64" i="24"/>
  <c r="Q63" i="24"/>
  <c r="Q62" i="24"/>
  <c r="Q61" i="24"/>
  <c r="Q60" i="24"/>
  <c r="Q59" i="24"/>
  <c r="Q58" i="24"/>
  <c r="Q57" i="24"/>
  <c r="Q56" i="24"/>
  <c r="Q55" i="24"/>
  <c r="Q54" i="24"/>
  <c r="Q53" i="24"/>
  <c r="Q52" i="24"/>
  <c r="Q51" i="24"/>
  <c r="Q50" i="24"/>
  <c r="Q49" i="24"/>
  <c r="O68" i="24"/>
  <c r="O67" i="24"/>
  <c r="O66" i="24"/>
  <c r="O65" i="24"/>
  <c r="O64" i="24"/>
  <c r="O63" i="24"/>
  <c r="O62" i="24"/>
  <c r="O61" i="24"/>
  <c r="O60" i="24"/>
  <c r="O59" i="24"/>
  <c r="O58" i="24"/>
  <c r="O57" i="24"/>
  <c r="O56" i="24"/>
  <c r="O55" i="24"/>
  <c r="O54" i="24"/>
  <c r="O53" i="24"/>
  <c r="O52" i="24"/>
  <c r="O51" i="24"/>
  <c r="O50" i="24"/>
  <c r="O49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9" i="24"/>
  <c r="Q28" i="24"/>
  <c r="Q27" i="24"/>
  <c r="Q26" i="24"/>
  <c r="O45" i="24"/>
  <c r="O44" i="24"/>
  <c r="O43" i="24"/>
  <c r="O42" i="24"/>
  <c r="O41" i="24"/>
  <c r="O40" i="24"/>
  <c r="O39" i="24"/>
  <c r="O38" i="24"/>
  <c r="O37" i="24"/>
  <c r="O36" i="24"/>
  <c r="O35" i="24"/>
  <c r="O34" i="24"/>
  <c r="O33" i="24"/>
  <c r="O32" i="24"/>
  <c r="O31" i="24"/>
  <c r="O30" i="24"/>
  <c r="O29" i="24"/>
  <c r="O28" i="24"/>
  <c r="O27" i="24"/>
  <c r="O26" i="24"/>
  <c r="Q5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4" i="24"/>
  <c r="F59" i="23"/>
  <c r="E59" i="23"/>
  <c r="D59" i="23"/>
  <c r="C59" i="23"/>
  <c r="F58" i="23"/>
  <c r="E58" i="23"/>
  <c r="D58" i="23"/>
  <c r="C58" i="23"/>
  <c r="F57" i="23"/>
  <c r="E57" i="23"/>
  <c r="D57" i="23"/>
  <c r="C57" i="23"/>
  <c r="F56" i="23"/>
  <c r="E56" i="23"/>
  <c r="D56" i="23"/>
  <c r="C56" i="23"/>
  <c r="F55" i="23"/>
  <c r="E55" i="23"/>
  <c r="D55" i="23"/>
  <c r="C55" i="23"/>
  <c r="F54" i="23"/>
  <c r="E54" i="23"/>
  <c r="D54" i="23"/>
  <c r="C54" i="23"/>
  <c r="C45" i="23"/>
  <c r="D45" i="23"/>
  <c r="C46" i="23"/>
  <c r="D46" i="23"/>
  <c r="C47" i="23"/>
  <c r="D47" i="23"/>
  <c r="C48" i="23"/>
  <c r="D48" i="23"/>
  <c r="C49" i="23"/>
  <c r="D49" i="23"/>
  <c r="E45" i="23"/>
  <c r="F45" i="23"/>
  <c r="E46" i="23"/>
  <c r="F46" i="23"/>
  <c r="E47" i="23"/>
  <c r="F47" i="23"/>
  <c r="E48" i="23"/>
  <c r="F48" i="23"/>
  <c r="E49" i="23"/>
  <c r="F49" i="23"/>
  <c r="F44" i="23"/>
  <c r="E44" i="23"/>
  <c r="D44" i="23"/>
  <c r="C44" i="23"/>
  <c r="C35" i="23"/>
  <c r="D35" i="23"/>
  <c r="E35" i="23"/>
  <c r="F35" i="23"/>
  <c r="C36" i="23"/>
  <c r="D36" i="23"/>
  <c r="E36" i="23"/>
  <c r="F36" i="23"/>
  <c r="C37" i="23"/>
  <c r="D37" i="23"/>
  <c r="E37" i="23"/>
  <c r="F37" i="23"/>
  <c r="C38" i="23"/>
  <c r="D38" i="23"/>
  <c r="E38" i="23"/>
  <c r="F38" i="23"/>
  <c r="C39" i="23"/>
  <c r="D39" i="23"/>
  <c r="E39" i="23"/>
  <c r="F39" i="23"/>
  <c r="E34" i="23"/>
  <c r="C34" i="23"/>
  <c r="F34" i="23"/>
  <c r="D34" i="23"/>
  <c r="Z72" i="7"/>
  <c r="Y72" i="7"/>
  <c r="X72" i="7"/>
  <c r="W72" i="7"/>
  <c r="V72" i="7"/>
  <c r="U72" i="7"/>
  <c r="T72" i="7"/>
  <c r="S72" i="7"/>
  <c r="J72" i="7"/>
  <c r="I72" i="7"/>
  <c r="H72" i="7"/>
  <c r="G72" i="7"/>
  <c r="F72" i="7"/>
  <c r="E72" i="7"/>
  <c r="D72" i="7"/>
  <c r="C72" i="7"/>
  <c r="Z71" i="7"/>
  <c r="Y71" i="7"/>
  <c r="X71" i="7"/>
  <c r="W71" i="7"/>
  <c r="V71" i="7"/>
  <c r="U71" i="7"/>
  <c r="T71" i="7"/>
  <c r="S71" i="7"/>
  <c r="J71" i="7"/>
  <c r="I71" i="7"/>
  <c r="H71" i="7"/>
  <c r="G71" i="7"/>
  <c r="F71" i="7"/>
  <c r="E71" i="7"/>
  <c r="D71" i="7"/>
  <c r="C71" i="7"/>
  <c r="Z70" i="7"/>
  <c r="Y70" i="7"/>
  <c r="X70" i="7"/>
  <c r="W70" i="7"/>
  <c r="V70" i="7"/>
  <c r="U70" i="7"/>
  <c r="T70" i="7"/>
  <c r="S70" i="7"/>
  <c r="J70" i="7"/>
  <c r="I70" i="7"/>
  <c r="H70" i="7"/>
  <c r="G70" i="7"/>
  <c r="F70" i="7"/>
  <c r="E70" i="7"/>
  <c r="D70" i="7"/>
  <c r="C70" i="7"/>
  <c r="Z69" i="7"/>
  <c r="Y69" i="7"/>
  <c r="X69" i="7"/>
  <c r="W69" i="7"/>
  <c r="V69" i="7"/>
  <c r="U69" i="7"/>
  <c r="T69" i="7"/>
  <c r="S69" i="7"/>
  <c r="J69" i="7"/>
  <c r="I69" i="7"/>
  <c r="H69" i="7"/>
  <c r="G69" i="7"/>
  <c r="F69" i="7"/>
  <c r="E69" i="7"/>
  <c r="D69" i="7"/>
  <c r="C69" i="7"/>
  <c r="Z68" i="7"/>
  <c r="Y68" i="7"/>
  <c r="X68" i="7"/>
  <c r="W68" i="7"/>
  <c r="V68" i="7"/>
  <c r="U68" i="7"/>
  <c r="T68" i="7"/>
  <c r="S68" i="7"/>
  <c r="J68" i="7"/>
  <c r="I68" i="7"/>
  <c r="H68" i="7"/>
  <c r="G68" i="7"/>
  <c r="F68" i="7"/>
  <c r="E68" i="7"/>
  <c r="D68" i="7"/>
  <c r="C68" i="7"/>
  <c r="Z67" i="7"/>
  <c r="Y67" i="7"/>
  <c r="X67" i="7"/>
  <c r="W67" i="7"/>
  <c r="V67" i="7"/>
  <c r="U67" i="7"/>
  <c r="T67" i="7"/>
  <c r="S67" i="7"/>
  <c r="J67" i="7"/>
  <c r="I67" i="7"/>
  <c r="H67" i="7"/>
  <c r="G67" i="7"/>
  <c r="F67" i="7"/>
  <c r="E67" i="7"/>
  <c r="D67" i="7"/>
  <c r="C67" i="7"/>
  <c r="Z66" i="7"/>
  <c r="Y66" i="7"/>
  <c r="X66" i="7"/>
  <c r="W66" i="7"/>
  <c r="V66" i="7"/>
  <c r="U66" i="7"/>
  <c r="T66" i="7"/>
  <c r="S66" i="7"/>
  <c r="J66" i="7"/>
  <c r="I66" i="7"/>
  <c r="H66" i="7"/>
  <c r="G66" i="7"/>
  <c r="F66" i="7"/>
  <c r="E66" i="7"/>
  <c r="D66" i="7"/>
  <c r="C66" i="7"/>
  <c r="Z56" i="7"/>
  <c r="Z57" i="7"/>
  <c r="Z58" i="7"/>
  <c r="Z59" i="7"/>
  <c r="Z60" i="7"/>
  <c r="Z61" i="7"/>
  <c r="Y56" i="7"/>
  <c r="Y57" i="7"/>
  <c r="Y58" i="7"/>
  <c r="Y59" i="7"/>
  <c r="Y60" i="7"/>
  <c r="Y61" i="7"/>
  <c r="X56" i="7"/>
  <c r="X57" i="7"/>
  <c r="X58" i="7"/>
  <c r="X59" i="7"/>
  <c r="X60" i="7"/>
  <c r="X61" i="7"/>
  <c r="W56" i="7"/>
  <c r="W57" i="7"/>
  <c r="W58" i="7"/>
  <c r="W59" i="7"/>
  <c r="W60" i="7"/>
  <c r="W61" i="7"/>
  <c r="V56" i="7"/>
  <c r="V57" i="7"/>
  <c r="V58" i="7"/>
  <c r="V59" i="7"/>
  <c r="V60" i="7"/>
  <c r="V61" i="7"/>
  <c r="U56" i="7"/>
  <c r="U57" i="7"/>
  <c r="U58" i="7"/>
  <c r="U59" i="7"/>
  <c r="U60" i="7"/>
  <c r="U61" i="7"/>
  <c r="T56" i="7"/>
  <c r="T57" i="7"/>
  <c r="T58" i="7"/>
  <c r="T59" i="7"/>
  <c r="T60" i="7"/>
  <c r="T61" i="7"/>
  <c r="S56" i="7"/>
  <c r="S57" i="7"/>
  <c r="S58" i="7"/>
  <c r="S59" i="7"/>
  <c r="S60" i="7"/>
  <c r="S61" i="7"/>
  <c r="Z55" i="7"/>
  <c r="Y55" i="7"/>
  <c r="X55" i="7"/>
  <c r="W55" i="7"/>
  <c r="V55" i="7"/>
  <c r="U55" i="7"/>
  <c r="T55" i="7"/>
  <c r="S55" i="7"/>
  <c r="J56" i="7"/>
  <c r="J57" i="7"/>
  <c r="J58" i="7"/>
  <c r="J59" i="7"/>
  <c r="J60" i="7"/>
  <c r="J61" i="7"/>
  <c r="I56" i="7"/>
  <c r="I57" i="7"/>
  <c r="I58" i="7"/>
  <c r="I59" i="7"/>
  <c r="I60" i="7"/>
  <c r="I61" i="7"/>
  <c r="H56" i="7"/>
  <c r="H57" i="7"/>
  <c r="H58" i="7"/>
  <c r="H59" i="7"/>
  <c r="H60" i="7"/>
  <c r="H61" i="7"/>
  <c r="G56" i="7"/>
  <c r="G57" i="7"/>
  <c r="G58" i="7"/>
  <c r="G59" i="7"/>
  <c r="G60" i="7"/>
  <c r="G61" i="7"/>
  <c r="F56" i="7"/>
  <c r="F57" i="7"/>
  <c r="F58" i="7"/>
  <c r="F59" i="7"/>
  <c r="F60" i="7"/>
  <c r="F61" i="7"/>
  <c r="E56" i="7"/>
  <c r="E57" i="7"/>
  <c r="E58" i="7"/>
  <c r="E59" i="7"/>
  <c r="E60" i="7"/>
  <c r="E61" i="7"/>
  <c r="D56" i="7"/>
  <c r="D57" i="7"/>
  <c r="D58" i="7"/>
  <c r="D59" i="7"/>
  <c r="D60" i="7"/>
  <c r="D61" i="7"/>
  <c r="C56" i="7"/>
  <c r="C57" i="7"/>
  <c r="C58" i="7"/>
  <c r="C59" i="7"/>
  <c r="C60" i="7"/>
  <c r="C61" i="7"/>
  <c r="J55" i="7"/>
  <c r="I55" i="7"/>
  <c r="H55" i="7"/>
  <c r="G55" i="7"/>
  <c r="F55" i="7"/>
  <c r="E55" i="7"/>
  <c r="D55" i="7"/>
  <c r="C55" i="7"/>
  <c r="T45" i="7"/>
  <c r="T46" i="7"/>
  <c r="T47" i="7"/>
  <c r="T48" i="7"/>
  <c r="T49" i="7"/>
  <c r="T50" i="7"/>
  <c r="V45" i="7"/>
  <c r="V46" i="7"/>
  <c r="V47" i="7"/>
  <c r="V48" i="7"/>
  <c r="V49" i="7"/>
  <c r="V50" i="7"/>
  <c r="X45" i="7"/>
  <c r="X46" i="7"/>
  <c r="X47" i="7"/>
  <c r="X48" i="7"/>
  <c r="X49" i="7"/>
  <c r="X50" i="7"/>
  <c r="Z45" i="7"/>
  <c r="Z46" i="7"/>
  <c r="Z47" i="7"/>
  <c r="Z48" i="7"/>
  <c r="Z49" i="7"/>
  <c r="Z50" i="7"/>
  <c r="Z44" i="7"/>
  <c r="X44" i="7"/>
  <c r="V44" i="7"/>
  <c r="T44" i="7"/>
  <c r="Y45" i="7"/>
  <c r="Y46" i="7"/>
  <c r="Y47" i="7"/>
  <c r="Y48" i="7"/>
  <c r="Y49" i="7"/>
  <c r="Y50" i="7"/>
  <c r="W45" i="7"/>
  <c r="W46" i="7"/>
  <c r="W47" i="7"/>
  <c r="W48" i="7"/>
  <c r="W50" i="7"/>
  <c r="U45" i="7"/>
  <c r="U46" i="7"/>
  <c r="U47" i="7"/>
  <c r="U48" i="7"/>
  <c r="U49" i="7"/>
  <c r="U50" i="7"/>
  <c r="S45" i="7"/>
  <c r="S46" i="7"/>
  <c r="S47" i="7"/>
  <c r="S48" i="7"/>
  <c r="S49" i="7"/>
  <c r="S50" i="7"/>
  <c r="Y44" i="7"/>
  <c r="W44" i="7"/>
  <c r="U44" i="7"/>
  <c r="S44" i="7"/>
  <c r="D45" i="7"/>
  <c r="D46" i="7"/>
  <c r="D47" i="7"/>
  <c r="D48" i="7"/>
  <c r="D49" i="7"/>
  <c r="D50" i="7"/>
  <c r="F45" i="7"/>
  <c r="F46" i="7"/>
  <c r="F47" i="7"/>
  <c r="F48" i="7"/>
  <c r="F49" i="7"/>
  <c r="F50" i="7"/>
  <c r="H45" i="7"/>
  <c r="H46" i="7"/>
  <c r="H47" i="7"/>
  <c r="H48" i="7"/>
  <c r="H49" i="7"/>
  <c r="H50" i="7"/>
  <c r="J45" i="7"/>
  <c r="J46" i="7"/>
  <c r="J47" i="7"/>
  <c r="J48" i="7"/>
  <c r="J49" i="7"/>
  <c r="J50" i="7"/>
  <c r="J44" i="7"/>
  <c r="H44" i="7"/>
  <c r="F44" i="7"/>
  <c r="D44" i="7"/>
  <c r="E45" i="7"/>
  <c r="E46" i="7"/>
  <c r="E47" i="7"/>
  <c r="E48" i="7"/>
  <c r="E49" i="7"/>
  <c r="E50" i="7"/>
  <c r="G45" i="7"/>
  <c r="G46" i="7"/>
  <c r="G47" i="7"/>
  <c r="G48" i="7"/>
  <c r="G49" i="7"/>
  <c r="G50" i="7"/>
  <c r="I45" i="7"/>
  <c r="I46" i="7"/>
  <c r="I47" i="7"/>
  <c r="I48" i="7"/>
  <c r="I49" i="7"/>
  <c r="I50" i="7"/>
  <c r="I44" i="7"/>
  <c r="G44" i="7"/>
  <c r="E44" i="7"/>
  <c r="C45" i="7"/>
  <c r="C46" i="7"/>
  <c r="C47" i="7"/>
  <c r="C48" i="7"/>
  <c r="C49" i="7"/>
  <c r="C50" i="7"/>
  <c r="C44" i="7"/>
  <c r="C13" i="17"/>
  <c r="B13" i="17"/>
  <c r="C8" i="30"/>
  <c r="B8" i="30"/>
  <c r="G8" i="30"/>
  <c r="F8" i="30"/>
  <c r="G9" i="30"/>
  <c r="F9" i="30"/>
  <c r="C9" i="30"/>
  <c r="B9" i="30"/>
  <c r="P68" i="24"/>
  <c r="N68" i="24"/>
  <c r="P67" i="24"/>
  <c r="N67" i="24"/>
  <c r="P66" i="24"/>
  <c r="N66" i="24"/>
  <c r="P65" i="24"/>
  <c r="N65" i="24"/>
  <c r="P64" i="24"/>
  <c r="N64" i="24"/>
  <c r="P63" i="24"/>
  <c r="N63" i="24"/>
  <c r="P62" i="24"/>
  <c r="N62" i="24"/>
  <c r="P61" i="24"/>
  <c r="N61" i="24"/>
  <c r="P60" i="24"/>
  <c r="N60" i="24"/>
  <c r="P59" i="24"/>
  <c r="N59" i="24"/>
  <c r="P58" i="24"/>
  <c r="N58" i="24"/>
  <c r="P57" i="24"/>
  <c r="N57" i="24"/>
  <c r="P56" i="24"/>
  <c r="N56" i="24"/>
  <c r="P55" i="24"/>
  <c r="N55" i="24"/>
  <c r="P54" i="24"/>
  <c r="N54" i="24"/>
  <c r="P53" i="24"/>
  <c r="N53" i="24"/>
  <c r="P52" i="24"/>
  <c r="N52" i="24"/>
  <c r="P51" i="24"/>
  <c r="N51" i="24"/>
  <c r="P50" i="24"/>
  <c r="N50" i="24"/>
  <c r="P49" i="24"/>
  <c r="N49" i="24"/>
  <c r="P45" i="24"/>
  <c r="N45" i="24"/>
  <c r="P44" i="24"/>
  <c r="N44" i="24"/>
  <c r="P43" i="24"/>
  <c r="N43" i="24"/>
  <c r="P42" i="24"/>
  <c r="N42" i="24"/>
  <c r="P41" i="24"/>
  <c r="N41" i="24"/>
  <c r="P40" i="24"/>
  <c r="N40" i="24"/>
  <c r="P39" i="24"/>
  <c r="N39" i="24"/>
  <c r="P38" i="24"/>
  <c r="N38" i="24"/>
  <c r="P37" i="24"/>
  <c r="N37" i="24"/>
  <c r="P36" i="24"/>
  <c r="N36" i="24"/>
  <c r="P35" i="24"/>
  <c r="N35" i="24"/>
  <c r="P34" i="24"/>
  <c r="N34" i="24"/>
  <c r="P33" i="24"/>
  <c r="N33" i="24"/>
  <c r="P32" i="24"/>
  <c r="N32" i="24"/>
  <c r="P31" i="24"/>
  <c r="N31" i="24"/>
  <c r="P30" i="24"/>
  <c r="N30" i="24"/>
  <c r="P29" i="24"/>
  <c r="N29" i="24"/>
  <c r="P28" i="24"/>
  <c r="N28" i="24"/>
  <c r="P27" i="24"/>
  <c r="N27" i="24"/>
  <c r="P26" i="24"/>
  <c r="N26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4" i="24"/>
  <c r="P66" i="21"/>
  <c r="N66" i="21"/>
  <c r="P65" i="21"/>
  <c r="N65" i="21"/>
  <c r="P64" i="21"/>
  <c r="N64" i="21"/>
  <c r="P63" i="21"/>
  <c r="N63" i="21"/>
  <c r="P62" i="21"/>
  <c r="N62" i="21"/>
  <c r="P61" i="21"/>
  <c r="N61" i="21"/>
  <c r="P60" i="21"/>
  <c r="N60" i="21"/>
  <c r="P59" i="21"/>
  <c r="N59" i="21"/>
  <c r="P58" i="21"/>
  <c r="N58" i="21"/>
  <c r="P57" i="21"/>
  <c r="N57" i="21"/>
  <c r="P56" i="21"/>
  <c r="N56" i="21"/>
  <c r="P55" i="21"/>
  <c r="N55" i="21"/>
  <c r="P54" i="21"/>
  <c r="N54" i="21"/>
  <c r="P53" i="21"/>
  <c r="N53" i="21"/>
  <c r="P52" i="21"/>
  <c r="N52" i="21"/>
  <c r="P51" i="21"/>
  <c r="N51" i="21"/>
  <c r="P50" i="21"/>
  <c r="N50" i="21"/>
  <c r="P49" i="21"/>
  <c r="N49" i="21"/>
  <c r="P48" i="21"/>
  <c r="N48" i="21"/>
  <c r="P43" i="21"/>
  <c r="N43" i="21"/>
  <c r="P42" i="21"/>
  <c r="N42" i="21"/>
  <c r="P41" i="21"/>
  <c r="N41" i="21"/>
  <c r="P40" i="21"/>
  <c r="N40" i="21"/>
  <c r="P39" i="21"/>
  <c r="N39" i="21"/>
  <c r="P38" i="21"/>
  <c r="N38" i="21"/>
  <c r="P37" i="21"/>
  <c r="N37" i="21"/>
  <c r="P36" i="21"/>
  <c r="N36" i="21"/>
  <c r="P35" i="21"/>
  <c r="N35" i="21"/>
  <c r="P34" i="21"/>
  <c r="N34" i="21"/>
  <c r="P33" i="21"/>
  <c r="N33" i="21"/>
  <c r="P32" i="21"/>
  <c r="N32" i="21"/>
  <c r="P31" i="21"/>
  <c r="N31" i="21"/>
  <c r="P30" i="21"/>
  <c r="N30" i="21"/>
  <c r="P29" i="21"/>
  <c r="N29" i="21"/>
  <c r="P28" i="21"/>
  <c r="N28" i="21"/>
  <c r="P27" i="21"/>
  <c r="N27" i="21"/>
  <c r="P26" i="21"/>
  <c r="N26" i="21"/>
  <c r="P25" i="21"/>
  <c r="N25" i="21"/>
  <c r="N5" i="21"/>
  <c r="P5" i="21"/>
  <c r="N6" i="21"/>
  <c r="P6" i="21"/>
  <c r="N7" i="21"/>
  <c r="P7" i="21"/>
  <c r="N8" i="21"/>
  <c r="P8" i="21"/>
  <c r="N9" i="21"/>
  <c r="P9" i="21"/>
  <c r="N10" i="21"/>
  <c r="P10" i="21"/>
  <c r="N11" i="21"/>
  <c r="P11" i="21"/>
  <c r="N12" i="21"/>
  <c r="P12" i="21"/>
  <c r="N13" i="21"/>
  <c r="P13" i="21"/>
  <c r="N14" i="21"/>
  <c r="P14" i="21"/>
  <c r="N15" i="21"/>
  <c r="P15" i="21"/>
  <c r="N16" i="21"/>
  <c r="P16" i="21"/>
  <c r="N17" i="21"/>
  <c r="P17" i="21"/>
  <c r="N18" i="21"/>
  <c r="P18" i="21"/>
  <c r="N19" i="21"/>
  <c r="P19" i="21"/>
  <c r="N20" i="21"/>
  <c r="P20" i="21"/>
  <c r="N21" i="21"/>
  <c r="P21" i="21"/>
  <c r="N22" i="21"/>
  <c r="P22" i="21"/>
  <c r="P4" i="21"/>
  <c r="N4" i="21"/>
  <c r="C10" i="35"/>
  <c r="D10" i="35"/>
  <c r="E10" i="35"/>
  <c r="G10" i="35"/>
  <c r="H10" i="35"/>
  <c r="I10" i="35"/>
  <c r="J10" i="35"/>
  <c r="C11" i="35"/>
  <c r="D11" i="35"/>
  <c r="E11" i="35"/>
  <c r="G11" i="35"/>
  <c r="H11" i="35"/>
  <c r="I11" i="35"/>
  <c r="J11" i="35"/>
  <c r="B10" i="35"/>
  <c r="B11" i="35"/>
  <c r="C8" i="34"/>
  <c r="D8" i="34"/>
  <c r="E8" i="34"/>
  <c r="F8" i="34"/>
  <c r="H8" i="34"/>
  <c r="I8" i="34"/>
  <c r="J8" i="34"/>
  <c r="K8" i="34"/>
  <c r="C9" i="34"/>
  <c r="D9" i="34"/>
  <c r="E9" i="34"/>
  <c r="F9" i="34"/>
  <c r="I9" i="34"/>
  <c r="J9" i="34"/>
  <c r="K9" i="34"/>
  <c r="B8" i="34"/>
  <c r="C7" i="9"/>
  <c r="C8" i="9"/>
  <c r="B7" i="9"/>
  <c r="B8" i="9"/>
  <c r="C8" i="33"/>
  <c r="C9" i="33"/>
  <c r="B9" i="33"/>
  <c r="B8" i="33"/>
  <c r="C8" i="8"/>
  <c r="D8" i="8"/>
  <c r="E8" i="8"/>
  <c r="G8" i="8"/>
  <c r="H8" i="8"/>
  <c r="I8" i="8"/>
  <c r="J8" i="8"/>
  <c r="C9" i="8"/>
  <c r="D9" i="8"/>
  <c r="E9" i="8"/>
  <c r="G9" i="8"/>
  <c r="H9" i="8"/>
  <c r="I9" i="8"/>
  <c r="J9" i="8"/>
  <c r="B8" i="8"/>
  <c r="B9" i="8"/>
  <c r="C13" i="32"/>
  <c r="D13" i="32"/>
  <c r="E13" i="32"/>
  <c r="C14" i="32"/>
  <c r="D14" i="32"/>
  <c r="E14" i="32"/>
  <c r="B14" i="32"/>
  <c r="B13" i="32"/>
  <c r="C15" i="31"/>
  <c r="D15" i="31"/>
  <c r="E15" i="31"/>
  <c r="C16" i="31"/>
  <c r="D16" i="31"/>
  <c r="E16" i="31"/>
  <c r="B16" i="31"/>
  <c r="B15" i="31"/>
  <c r="D17" i="28"/>
  <c r="D18" i="28"/>
  <c r="D19" i="28"/>
  <c r="D21" i="28"/>
  <c r="E17" i="28"/>
  <c r="E18" i="28"/>
  <c r="E19" i="28"/>
  <c r="E21" i="28"/>
  <c r="F17" i="28"/>
  <c r="F18" i="28"/>
  <c r="F19" i="28"/>
  <c r="F21" i="28"/>
  <c r="D22" i="28"/>
  <c r="E22" i="28"/>
  <c r="F22" i="28"/>
  <c r="C17" i="28"/>
  <c r="C18" i="28"/>
  <c r="C19" i="28"/>
  <c r="C22" i="28"/>
  <c r="C21" i="28"/>
  <c r="E16" i="27"/>
  <c r="E17" i="27"/>
  <c r="E18" i="27"/>
  <c r="E21" i="27"/>
  <c r="F16" i="27"/>
  <c r="F17" i="27"/>
  <c r="F18" i="27"/>
  <c r="F21" i="27"/>
  <c r="F20" i="27"/>
  <c r="D16" i="27"/>
  <c r="D17" i="27"/>
  <c r="D18" i="27"/>
  <c r="D21" i="27"/>
  <c r="E20" i="27"/>
  <c r="D20" i="27"/>
  <c r="L25" i="6"/>
  <c r="L26" i="6"/>
  <c r="L27" i="6"/>
  <c r="L30" i="6"/>
  <c r="K25" i="6"/>
  <c r="K26" i="6"/>
  <c r="K27" i="6"/>
  <c r="K30" i="6"/>
  <c r="J25" i="6"/>
  <c r="J26" i="6"/>
  <c r="J27" i="6"/>
  <c r="J30" i="6"/>
  <c r="I25" i="6"/>
  <c r="I26" i="6"/>
  <c r="I27" i="6"/>
  <c r="I30" i="6"/>
  <c r="L29" i="6"/>
  <c r="K29" i="6"/>
  <c r="J29" i="6"/>
  <c r="I29" i="6"/>
  <c r="D25" i="6"/>
  <c r="D26" i="6"/>
  <c r="D27" i="6"/>
  <c r="D29" i="6"/>
  <c r="E25" i="6"/>
  <c r="E26" i="6"/>
  <c r="E27" i="6"/>
  <c r="E29" i="6"/>
  <c r="F25" i="6"/>
  <c r="F26" i="6"/>
  <c r="F27" i="6"/>
  <c r="F29" i="6"/>
  <c r="D30" i="6"/>
  <c r="E30" i="6"/>
  <c r="F30" i="6"/>
  <c r="C25" i="6"/>
  <c r="C26" i="6"/>
  <c r="C27" i="6"/>
  <c r="C30" i="6"/>
  <c r="C29" i="6"/>
  <c r="H16" i="5"/>
  <c r="H17" i="5"/>
  <c r="H18" i="5"/>
  <c r="H21" i="5"/>
  <c r="I16" i="5"/>
  <c r="I17" i="5"/>
  <c r="I18" i="5"/>
  <c r="I21" i="5"/>
  <c r="H22" i="5"/>
  <c r="I22" i="5"/>
  <c r="G23" i="15"/>
  <c r="G21" i="15"/>
  <c r="G22" i="15"/>
  <c r="G26" i="15"/>
  <c r="G25" i="15"/>
  <c r="E21" i="15"/>
  <c r="E22" i="15"/>
  <c r="E23" i="15"/>
  <c r="E26" i="15"/>
  <c r="E25" i="15"/>
  <c r="C23" i="15"/>
  <c r="C21" i="15"/>
  <c r="C22" i="15"/>
  <c r="C26" i="15"/>
  <c r="C25" i="15"/>
  <c r="L21" i="4"/>
  <c r="L22" i="4"/>
  <c r="L23" i="4"/>
  <c r="L26" i="4"/>
  <c r="L25" i="4"/>
  <c r="D17" i="25"/>
  <c r="F19" i="25"/>
  <c r="F18" i="25"/>
  <c r="F17" i="25"/>
  <c r="E19" i="25"/>
  <c r="E18" i="25"/>
  <c r="E17" i="25"/>
  <c r="D19" i="25"/>
  <c r="D18" i="25"/>
  <c r="C17" i="25"/>
  <c r="C18" i="25"/>
  <c r="C19" i="25"/>
  <c r="C21" i="25"/>
  <c r="D21" i="25"/>
  <c r="E21" i="25"/>
  <c r="F21" i="25"/>
  <c r="C22" i="25"/>
  <c r="D22" i="25"/>
  <c r="E22" i="25"/>
  <c r="F22" i="25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4" i="24"/>
  <c r="G16" i="5"/>
  <c r="G17" i="5"/>
  <c r="G18" i="5"/>
  <c r="G22" i="5"/>
  <c r="F16" i="5"/>
  <c r="F17" i="5"/>
  <c r="F18" i="5"/>
  <c r="F22" i="5"/>
  <c r="E16" i="5"/>
  <c r="E17" i="5"/>
  <c r="E18" i="5"/>
  <c r="E22" i="5"/>
  <c r="D16" i="5"/>
  <c r="D17" i="5"/>
  <c r="D18" i="5"/>
  <c r="D22" i="5"/>
  <c r="C16" i="5"/>
  <c r="C17" i="5"/>
  <c r="C18" i="5"/>
  <c r="C22" i="5"/>
  <c r="G21" i="5"/>
  <c r="F21" i="5"/>
  <c r="E21" i="5"/>
  <c r="D21" i="5"/>
  <c r="C21" i="5"/>
  <c r="G18" i="18"/>
  <c r="G17" i="18"/>
  <c r="G16" i="18"/>
  <c r="F18" i="18"/>
  <c r="F17" i="18"/>
  <c r="F16" i="18"/>
  <c r="E18" i="18"/>
  <c r="E17" i="18"/>
  <c r="E16" i="18"/>
  <c r="D18" i="18"/>
  <c r="D17" i="18"/>
  <c r="D16" i="18"/>
  <c r="C18" i="18"/>
  <c r="C17" i="18"/>
  <c r="C16" i="18"/>
  <c r="G21" i="18"/>
  <c r="F21" i="18"/>
  <c r="E21" i="18"/>
  <c r="D21" i="18"/>
  <c r="C21" i="18"/>
  <c r="G20" i="18"/>
  <c r="F20" i="18"/>
  <c r="E20" i="18"/>
  <c r="D20" i="18"/>
  <c r="C20" i="18"/>
  <c r="H17" i="19"/>
  <c r="H16" i="19"/>
  <c r="H15" i="19"/>
  <c r="G17" i="19"/>
  <c r="G16" i="19"/>
  <c r="G15" i="19"/>
  <c r="F17" i="19"/>
  <c r="E17" i="19"/>
  <c r="D17" i="19"/>
  <c r="E16" i="19"/>
  <c r="D16" i="19"/>
  <c r="F16" i="19"/>
  <c r="F15" i="19"/>
  <c r="E15" i="19"/>
  <c r="D15" i="19"/>
  <c r="C17" i="19"/>
  <c r="C16" i="19"/>
  <c r="C15" i="19"/>
  <c r="H20" i="19"/>
  <c r="G20" i="19"/>
  <c r="F20" i="19"/>
  <c r="E20" i="19"/>
  <c r="D20" i="19"/>
  <c r="C20" i="19"/>
  <c r="H19" i="19"/>
  <c r="G19" i="19"/>
  <c r="F19" i="19"/>
  <c r="E19" i="19"/>
  <c r="D19" i="19"/>
  <c r="C19" i="19"/>
  <c r="H17" i="20"/>
  <c r="H16" i="20"/>
  <c r="H15" i="20"/>
  <c r="G17" i="20"/>
  <c r="G16" i="20"/>
  <c r="G15" i="20"/>
  <c r="F17" i="20"/>
  <c r="F16" i="20"/>
  <c r="F15" i="20"/>
  <c r="H20" i="20"/>
  <c r="H19" i="20"/>
  <c r="G20" i="20"/>
  <c r="G19" i="20"/>
  <c r="F20" i="20"/>
  <c r="F19" i="20"/>
  <c r="E17" i="20"/>
  <c r="E16" i="20"/>
  <c r="E15" i="20"/>
  <c r="D17" i="20"/>
  <c r="D16" i="20"/>
  <c r="D15" i="20"/>
  <c r="C17" i="20"/>
  <c r="C16" i="20"/>
  <c r="C15" i="20"/>
  <c r="E20" i="20"/>
  <c r="D20" i="20"/>
  <c r="C20" i="20"/>
  <c r="E19" i="20"/>
  <c r="D19" i="20"/>
  <c r="C19" i="20"/>
  <c r="C23" i="4"/>
  <c r="I23" i="4"/>
  <c r="I22" i="4"/>
  <c r="I21" i="4"/>
  <c r="F23" i="4"/>
  <c r="F22" i="4"/>
  <c r="F21" i="4"/>
  <c r="C22" i="4"/>
  <c r="C21" i="4"/>
  <c r="I26" i="4"/>
  <c r="F26" i="4"/>
  <c r="C26" i="4"/>
  <c r="I25" i="4"/>
  <c r="F25" i="4"/>
  <c r="C25" i="4"/>
  <c r="C26" i="16"/>
  <c r="C27" i="16"/>
  <c r="C28" i="16"/>
  <c r="C29" i="16"/>
  <c r="C32" i="16"/>
  <c r="E26" i="16"/>
  <c r="E27" i="16"/>
  <c r="E28" i="16"/>
  <c r="E29" i="16"/>
  <c r="E32" i="16"/>
  <c r="G26" i="16"/>
  <c r="G27" i="16"/>
  <c r="G28" i="16"/>
  <c r="G29" i="16"/>
  <c r="G32" i="16"/>
  <c r="C31" i="16"/>
  <c r="E31" i="16"/>
  <c r="G31" i="16"/>
  <c r="C11" i="26"/>
  <c r="E11" i="26"/>
  <c r="D11" i="26"/>
  <c r="C10" i="26"/>
  <c r="E10" i="26"/>
  <c r="D10" i="26"/>
  <c r="C12" i="17"/>
  <c r="B12" i="17"/>
</calcChain>
</file>

<file path=xl/sharedStrings.xml><?xml version="1.0" encoding="utf-8"?>
<sst xmlns="http://schemas.openxmlformats.org/spreadsheetml/2006/main" count="699" uniqueCount="103">
  <si>
    <t>UT</t>
  </si>
  <si>
    <t>CXCL10</t>
  </si>
  <si>
    <t>CXCL10+Lactic Acid</t>
  </si>
  <si>
    <t>CXCL10+Sodium Lactate</t>
  </si>
  <si>
    <t>CXCL10+1mM Sodium Lactate</t>
  </si>
  <si>
    <t>CXCL10+5mM Sodium Lactate</t>
  </si>
  <si>
    <t>CXCL10+10mM Sodium Lactate</t>
  </si>
  <si>
    <t>OA</t>
  </si>
  <si>
    <t>RA</t>
  </si>
  <si>
    <t>Lactic Acid</t>
  </si>
  <si>
    <t>CHC</t>
  </si>
  <si>
    <t>Phloretin</t>
  </si>
  <si>
    <t>Iso AB</t>
  </si>
  <si>
    <t>Sodium Lactate</t>
  </si>
  <si>
    <t>Slc5a12 AB</t>
  </si>
  <si>
    <t>Hk1</t>
  </si>
  <si>
    <t>PkM2</t>
  </si>
  <si>
    <t>Glut1</t>
  </si>
  <si>
    <t>Glut2</t>
  </si>
  <si>
    <t>Glut3</t>
  </si>
  <si>
    <t>Glut4</t>
  </si>
  <si>
    <t>time</t>
  </si>
  <si>
    <t>2-DG</t>
  </si>
  <si>
    <t>6-NBDG</t>
  </si>
  <si>
    <t>2-NBDG</t>
  </si>
  <si>
    <t>Metformin</t>
  </si>
  <si>
    <t>Rapamycin</t>
  </si>
  <si>
    <t>Th0 UT</t>
  </si>
  <si>
    <t>IFN-G</t>
  </si>
  <si>
    <t>Tnf-B</t>
  </si>
  <si>
    <t>IL4</t>
  </si>
  <si>
    <t>IL5</t>
  </si>
  <si>
    <t>IL13</t>
  </si>
  <si>
    <t>IL17</t>
  </si>
  <si>
    <t>Rorc</t>
  </si>
  <si>
    <t>Th0 Sodium Lactate</t>
  </si>
  <si>
    <t>Th1 UT</t>
  </si>
  <si>
    <t>Th1 Sodium Lactate</t>
  </si>
  <si>
    <t>Th2 UT</t>
  </si>
  <si>
    <t>Th2 Sodium Lactate</t>
  </si>
  <si>
    <t>Th17 UT</t>
  </si>
  <si>
    <t>Th17 Sodium Lactate</t>
  </si>
  <si>
    <t>Sodium Lactate + Slc5a12 AB</t>
  </si>
  <si>
    <t>CTL</t>
  </si>
  <si>
    <t>Zymosan</t>
  </si>
  <si>
    <t>Slc16A1 T0</t>
  </si>
  <si>
    <t>Slc16A1T2-3</t>
  </si>
  <si>
    <t>Slc5a12 T0</t>
  </si>
  <si>
    <t>Slc5a12 T2-3</t>
  </si>
  <si>
    <t>SLC5A12</t>
  </si>
  <si>
    <t>CD4</t>
  </si>
  <si>
    <t>CD8</t>
  </si>
  <si>
    <t>Cxcl10</t>
  </si>
  <si>
    <t>Lavage</t>
  </si>
  <si>
    <t>Spleen</t>
  </si>
  <si>
    <t>Cxcl10 2h</t>
  </si>
  <si>
    <t>Cxcl10 4h</t>
  </si>
  <si>
    <t>Cxcl10 + Sodium Lactate 2h</t>
  </si>
  <si>
    <t>Cxcl10 + Sodium Lactate 4h</t>
  </si>
  <si>
    <t>mean</t>
  </si>
  <si>
    <r>
      <t>CD4</t>
    </r>
    <r>
      <rPr>
        <vertAlign val="superscript"/>
        <sz val="9"/>
        <rFont val="Arial"/>
        <family val="2"/>
      </rPr>
      <t>+</t>
    </r>
  </si>
  <si>
    <r>
      <t>CD8</t>
    </r>
    <r>
      <rPr>
        <vertAlign val="superscript"/>
        <sz val="9"/>
        <rFont val="Arial"/>
        <family val="2"/>
      </rPr>
      <t>+</t>
    </r>
  </si>
  <si>
    <t>HCl</t>
  </si>
  <si>
    <t>pH 7.2</t>
  </si>
  <si>
    <t>8nM</t>
  </si>
  <si>
    <t>23nM</t>
  </si>
  <si>
    <t>92nM</t>
  </si>
  <si>
    <t>AR-C155858</t>
  </si>
  <si>
    <t>SD</t>
  </si>
  <si>
    <t>pH7.2</t>
  </si>
  <si>
    <t>pH6.2</t>
  </si>
  <si>
    <t>pH5.4</t>
  </si>
  <si>
    <t>Representative</t>
  </si>
  <si>
    <t>time (h)</t>
  </si>
  <si>
    <t>Exp #1</t>
  </si>
  <si>
    <t>Exp #2</t>
  </si>
  <si>
    <t>Exp #3</t>
  </si>
  <si>
    <t>Exp #4</t>
  </si>
  <si>
    <t>Cumulative migration data from 4 independent experiments (4h timepoint) expressed as % of UT</t>
  </si>
  <si>
    <t>Cumulative migration data from 3 independent experiments (4h timepoint) expressed as % of UT</t>
  </si>
  <si>
    <t>CXCL10 + Lactic Acid</t>
  </si>
  <si>
    <t>CXCL10 + Sodium Lactate</t>
  </si>
  <si>
    <t>pH4.5</t>
  </si>
  <si>
    <t>Cumulative data from 3 independent experiments</t>
  </si>
  <si>
    <t>Cumulative migration data from 3 independent experiments (6h timepoint) expressed as % of UT</t>
  </si>
  <si>
    <t>IFNγ</t>
  </si>
  <si>
    <t>Cumulative data from 3 independent experiments (6h timepoint)</t>
  </si>
  <si>
    <t>Represenative</t>
  </si>
  <si>
    <t>Slc16a1 AB</t>
  </si>
  <si>
    <t>8nM AR-C155858</t>
  </si>
  <si>
    <t>23nM AR-C155858</t>
  </si>
  <si>
    <t>92nM AR-C155858</t>
  </si>
  <si>
    <t>sh Slc5a12 2002</t>
  </si>
  <si>
    <t>sh Slc5a12 2004</t>
  </si>
  <si>
    <t>sh LKO.1</t>
  </si>
  <si>
    <t>sh Slc5a12</t>
  </si>
  <si>
    <t>Cumulative migration data from 3 donors (4h timepoint) expressed as % of UT</t>
  </si>
  <si>
    <t>Aldolase A (normalized to b-actin)</t>
  </si>
  <si>
    <t>Hexokinase 1 (normalized to b-actin)</t>
  </si>
  <si>
    <t>Enolase 1 (normalized to b-actin)</t>
  </si>
  <si>
    <t>Pyruvate Kinase M1/2 (normalized to b-actin)</t>
  </si>
  <si>
    <t>*1.91</t>
  </si>
  <si>
    <t>*Outlier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</si>
</sst>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Arial"/>
    </font>
    <font>
      <b/>
      <sz val="11"/>
      <name val="Arial"/>
    </font>
    <font>
      <b/>
      <strike/>
      <sz val="9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2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8">
    <xf numFmtId="0" fontId="0" fillId="0" borderId="0" xfId="0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6" fillId="0" borderId="2" xfId="0" applyNumberFormat="1" applyFont="1" applyBorder="1" applyAlignment="1"/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1" fontId="1" fillId="0" borderId="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2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</cellXfs>
  <cellStyles count="1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B27" sqref="B27"/>
    </sheetView>
  </sheetViews>
  <sheetFormatPr defaultColWidth="8.85546875" defaultRowHeight="12" x14ac:dyDescent="0.25"/>
  <cols>
    <col min="1" max="16384" width="8.85546875" style="7"/>
  </cols>
  <sheetData>
    <row r="2" spans="1:8" x14ac:dyDescent="0.25">
      <c r="B2" s="4" t="s">
        <v>7</v>
      </c>
      <c r="C2" s="4" t="s">
        <v>8</v>
      </c>
    </row>
    <row r="3" spans="1:8" x14ac:dyDescent="0.25">
      <c r="B3" s="4">
        <v>8.7203999999999997</v>
      </c>
      <c r="C3" s="4">
        <v>8.4976350000000007</v>
      </c>
    </row>
    <row r="4" spans="1:8" x14ac:dyDescent="0.25">
      <c r="B4" s="4">
        <v>7.4580650000000004</v>
      </c>
      <c r="C4" s="4">
        <v>16.665690000000001</v>
      </c>
      <c r="F4" s="8"/>
      <c r="G4" s="8"/>
      <c r="H4" s="8"/>
    </row>
    <row r="5" spans="1:8" x14ac:dyDescent="0.25">
      <c r="B5" s="4">
        <v>5.6016899999999996</v>
      </c>
      <c r="C5" s="4">
        <v>13.843999999999999</v>
      </c>
    </row>
    <row r="6" spans="1:8" x14ac:dyDescent="0.25">
      <c r="B6" s="4">
        <v>5.1561599999999999</v>
      </c>
      <c r="C6" s="4">
        <v>14.141019999999999</v>
      </c>
    </row>
    <row r="7" spans="1:8" x14ac:dyDescent="0.25">
      <c r="B7" s="4"/>
      <c r="C7" s="4">
        <v>6.7897699999999999</v>
      </c>
    </row>
    <row r="8" spans="1:8" x14ac:dyDescent="0.25">
      <c r="B8" s="4"/>
      <c r="C8" s="4">
        <v>6.3442400000000001</v>
      </c>
    </row>
    <row r="9" spans="1:8" x14ac:dyDescent="0.25">
      <c r="B9" s="4"/>
      <c r="C9" s="4">
        <v>13.54698</v>
      </c>
    </row>
    <row r="10" spans="1:8" ht="12.75" thickBot="1" x14ac:dyDescent="0.3">
      <c r="B10" s="5"/>
      <c r="C10" s="5">
        <v>11.0223</v>
      </c>
    </row>
    <row r="12" spans="1:8" x14ac:dyDescent="0.25">
      <c r="A12" s="7" t="s">
        <v>59</v>
      </c>
      <c r="B12" s="9">
        <f>AVERAGE(B3:B10)</f>
        <v>6.7340787500000001</v>
      </c>
      <c r="C12" s="9">
        <f>AVERAGE(C3:C10)</f>
        <v>11.356454375</v>
      </c>
    </row>
    <row r="13" spans="1:8" x14ac:dyDescent="0.25">
      <c r="A13" s="7" t="s">
        <v>68</v>
      </c>
      <c r="B13" s="9">
        <f>STDEV(B3:B10)</f>
        <v>1.6574840432734916</v>
      </c>
      <c r="C13" s="9">
        <f>STDEV(C3:C10)</f>
        <v>3.8020573543237619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19" zoomScale="110" zoomScaleNormal="110" zoomScalePageLayoutView="110" workbookViewId="0">
      <selection activeCell="H34" sqref="H34"/>
    </sheetView>
  </sheetViews>
  <sheetFormatPr defaultColWidth="10.85546875" defaultRowHeight="11.25" x14ac:dyDescent="0.25"/>
  <cols>
    <col min="1" max="1" width="14.7109375" style="3" bestFit="1" customWidth="1"/>
    <col min="2" max="2" width="17.85546875" style="3" bestFit="1" customWidth="1"/>
    <col min="3" max="16384" width="10.85546875" style="3"/>
  </cols>
  <sheetData>
    <row r="2" spans="1:8" ht="12" thickBot="1" x14ac:dyDescent="0.3">
      <c r="B2" s="2"/>
      <c r="C2" s="159" t="s">
        <v>0</v>
      </c>
      <c r="D2" s="159"/>
      <c r="E2" s="159"/>
      <c r="F2" s="159" t="s">
        <v>1</v>
      </c>
      <c r="G2" s="159"/>
      <c r="H2" s="159"/>
    </row>
    <row r="3" spans="1:8" x14ac:dyDescent="0.25">
      <c r="A3" s="93" t="s">
        <v>74</v>
      </c>
      <c r="B3" s="94" t="s">
        <v>15</v>
      </c>
      <c r="C3" s="94">
        <v>5.71</v>
      </c>
      <c r="D3" s="94">
        <v>5.05</v>
      </c>
      <c r="E3" s="94">
        <v>5.26</v>
      </c>
      <c r="F3" s="94">
        <v>12.82</v>
      </c>
      <c r="G3" s="94">
        <v>13.86</v>
      </c>
      <c r="H3" s="95">
        <v>10.77</v>
      </c>
    </row>
    <row r="4" spans="1:8" x14ac:dyDescent="0.25">
      <c r="A4" s="141" t="s">
        <v>72</v>
      </c>
      <c r="B4" s="87" t="s">
        <v>16</v>
      </c>
      <c r="C4" s="87">
        <v>27.78</v>
      </c>
      <c r="D4" s="87">
        <v>29.17</v>
      </c>
      <c r="E4" s="87">
        <v>31.39</v>
      </c>
      <c r="F4" s="87">
        <v>73.78</v>
      </c>
      <c r="G4" s="87">
        <v>70.180000000000007</v>
      </c>
      <c r="H4" s="97">
        <v>49.7</v>
      </c>
    </row>
    <row r="5" spans="1:8" x14ac:dyDescent="0.25">
      <c r="A5" s="96"/>
      <c r="B5" s="87" t="s">
        <v>17</v>
      </c>
      <c r="C5" s="87">
        <v>27.71</v>
      </c>
      <c r="D5" s="87">
        <v>29.11</v>
      </c>
      <c r="E5" s="87">
        <v>27.02</v>
      </c>
      <c r="F5" s="87">
        <v>39.409999999999997</v>
      </c>
      <c r="G5" s="87">
        <v>38.549999999999997</v>
      </c>
      <c r="H5" s="97">
        <v>43.54</v>
      </c>
    </row>
    <row r="6" spans="1:8" x14ac:dyDescent="0.25">
      <c r="A6" s="96"/>
      <c r="B6" s="87" t="s">
        <v>18</v>
      </c>
      <c r="C6" s="87">
        <v>19.05</v>
      </c>
      <c r="D6" s="87">
        <v>27.94</v>
      </c>
      <c r="E6" s="87">
        <v>18.16</v>
      </c>
      <c r="F6" s="87">
        <v>40.74</v>
      </c>
      <c r="G6" s="87">
        <v>50.43</v>
      </c>
      <c r="H6" s="97">
        <v>59.14</v>
      </c>
    </row>
    <row r="7" spans="1:8" x14ac:dyDescent="0.25">
      <c r="A7" s="96"/>
      <c r="B7" s="87" t="s">
        <v>19</v>
      </c>
      <c r="C7" s="87">
        <v>40.24</v>
      </c>
      <c r="D7" s="87">
        <v>41.16</v>
      </c>
      <c r="E7" s="87">
        <v>36.200000000000003</v>
      </c>
      <c r="F7" s="87">
        <v>86.72</v>
      </c>
      <c r="G7" s="87">
        <v>82.31</v>
      </c>
      <c r="H7" s="97">
        <v>64.25</v>
      </c>
    </row>
    <row r="8" spans="1:8" ht="12" thickBot="1" x14ac:dyDescent="0.3">
      <c r="A8" s="98"/>
      <c r="B8" s="99" t="s">
        <v>20</v>
      </c>
      <c r="C8" s="99">
        <v>54.42</v>
      </c>
      <c r="D8" s="99">
        <v>52.48</v>
      </c>
      <c r="E8" s="99">
        <v>52.67</v>
      </c>
      <c r="F8" s="99">
        <v>139.5</v>
      </c>
      <c r="G8" s="99">
        <v>120.71</v>
      </c>
      <c r="H8" s="100">
        <v>115.2</v>
      </c>
    </row>
    <row r="11" spans="1:8" x14ac:dyDescent="0.25">
      <c r="B11" s="54"/>
      <c r="C11" s="159" t="s">
        <v>0</v>
      </c>
      <c r="D11" s="159"/>
      <c r="E11" s="159"/>
      <c r="F11" s="159" t="s">
        <v>1</v>
      </c>
      <c r="G11" s="159"/>
      <c r="H11" s="159"/>
    </row>
    <row r="12" spans="1:8" x14ac:dyDescent="0.25">
      <c r="A12" s="3" t="s">
        <v>75</v>
      </c>
      <c r="B12" s="54" t="s">
        <v>15</v>
      </c>
      <c r="C12" s="26">
        <v>6.2773791059327113</v>
      </c>
      <c r="D12" s="26">
        <v>3.9989360633516582</v>
      </c>
      <c r="E12" s="26">
        <v>5.2647139930335891</v>
      </c>
      <c r="F12" s="26">
        <v>7.3563939207395155</v>
      </c>
      <c r="G12" s="26">
        <v>9.085576810540946</v>
      </c>
      <c r="H12" s="26">
        <v>10.549513146167904</v>
      </c>
    </row>
    <row r="13" spans="1:8" x14ac:dyDescent="0.25">
      <c r="B13" s="54" t="s">
        <v>16</v>
      </c>
      <c r="C13" s="26">
        <v>30.554432438218964</v>
      </c>
      <c r="D13" s="26">
        <v>23.085646828739886</v>
      </c>
      <c r="E13" s="26">
        <v>31.390404766174338</v>
      </c>
      <c r="F13" s="26">
        <v>60.957004228564116</v>
      </c>
      <c r="G13" s="26">
        <v>65.707613327379775</v>
      </c>
      <c r="H13" s="26">
        <v>80.043518474210003</v>
      </c>
    </row>
    <row r="14" spans="1:8" x14ac:dyDescent="0.25">
      <c r="B14" s="54" t="s">
        <v>17</v>
      </c>
      <c r="C14" s="1">
        <v>20.652285121230232</v>
      </c>
      <c r="D14" s="1">
        <v>26.929539739088899</v>
      </c>
      <c r="E14" s="1">
        <v>22.397949868586025</v>
      </c>
      <c r="F14" s="1">
        <v>49.036399409575061</v>
      </c>
      <c r="G14" s="1">
        <v>24.114296870577952</v>
      </c>
      <c r="H14" s="1">
        <v>18.697739030195496</v>
      </c>
    </row>
    <row r="15" spans="1:8" x14ac:dyDescent="0.25">
      <c r="B15" s="54" t="s">
        <v>18</v>
      </c>
      <c r="C15" s="1">
        <v>12.585620420662039</v>
      </c>
      <c r="D15" s="1">
        <v>14.445014496881427</v>
      </c>
      <c r="E15" s="1">
        <v>11.616810441818281</v>
      </c>
      <c r="F15" s="1">
        <v>29.442485868213133</v>
      </c>
      <c r="G15" s="1">
        <v>9.7677844859069705</v>
      </c>
      <c r="H15" s="1">
        <v>8.8405321055632378</v>
      </c>
    </row>
    <row r="16" spans="1:8" x14ac:dyDescent="0.25">
      <c r="B16" s="54" t="s">
        <v>19</v>
      </c>
      <c r="C16" s="1">
        <v>31.950665594357304</v>
      </c>
      <c r="D16" s="1">
        <v>30.014362125862188</v>
      </c>
      <c r="E16" s="1">
        <v>25.64305058167605</v>
      </c>
      <c r="F16" s="1">
        <v>62.392674756638918</v>
      </c>
      <c r="G16" s="1">
        <v>27.214190592965753</v>
      </c>
      <c r="H16" s="1">
        <v>20.80760271601282</v>
      </c>
    </row>
    <row r="17" spans="1:8" x14ac:dyDescent="0.25">
      <c r="B17" s="54" t="s">
        <v>20</v>
      </c>
      <c r="C17" s="1">
        <v>38.925702921800678</v>
      </c>
      <c r="D17" s="1">
        <v>33.543750221690473</v>
      </c>
      <c r="E17" s="1">
        <v>36.830378318120083</v>
      </c>
      <c r="F17" s="1">
        <v>86.121968180973028</v>
      </c>
      <c r="G17" s="1">
        <v>48.687353295687075</v>
      </c>
      <c r="H17" s="1">
        <v>37.865812915657692</v>
      </c>
    </row>
    <row r="18" spans="1:8" x14ac:dyDescent="0.25">
      <c r="C18" s="26"/>
      <c r="D18" s="26"/>
      <c r="E18" s="26"/>
      <c r="F18" s="26"/>
      <c r="G18" s="26"/>
      <c r="H18" s="26"/>
    </row>
    <row r="19" spans="1:8" x14ac:dyDescent="0.25">
      <c r="C19" s="26"/>
      <c r="D19" s="26"/>
      <c r="E19" s="26"/>
      <c r="F19" s="26"/>
      <c r="G19" s="26"/>
      <c r="H19" s="26"/>
    </row>
    <row r="20" spans="1:8" x14ac:dyDescent="0.25">
      <c r="B20" s="54"/>
      <c r="C20" s="158" t="s">
        <v>0</v>
      </c>
      <c r="D20" s="158"/>
      <c r="E20" s="158"/>
      <c r="F20" s="158" t="s">
        <v>1</v>
      </c>
      <c r="G20" s="158"/>
      <c r="H20" s="158"/>
    </row>
    <row r="21" spans="1:8" x14ac:dyDescent="0.25">
      <c r="A21" s="55" t="s">
        <v>76</v>
      </c>
      <c r="B21" s="54" t="s">
        <v>15</v>
      </c>
      <c r="C21" s="26">
        <v>6.0230027971238158</v>
      </c>
      <c r="D21" s="26">
        <v>3.8368884033661734</v>
      </c>
      <c r="E21" s="26">
        <v>5.051373602102486</v>
      </c>
      <c r="F21" s="26">
        <v>7.0582930254258391</v>
      </c>
      <c r="G21" s="26">
        <v>8.7174047671668511</v>
      </c>
      <c r="H21" s="26">
        <v>10.122018459521227</v>
      </c>
    </row>
    <row r="22" spans="1:8" x14ac:dyDescent="0.25">
      <c r="B22" s="54" t="s">
        <v>16</v>
      </c>
      <c r="C22" s="26">
        <v>13.512235100985817</v>
      </c>
      <c r="D22" s="26">
        <v>17.883781968301797</v>
      </c>
      <c r="E22" s="26">
        <v>18.373084031919483</v>
      </c>
      <c r="F22" s="26">
        <v>46.850185656793371</v>
      </c>
      <c r="G22" s="26">
        <v>38.459252443336801</v>
      </c>
      <c r="H22" s="26">
        <v>35.67867854422618</v>
      </c>
    </row>
    <row r="23" spans="1:8" x14ac:dyDescent="0.25">
      <c r="B23" s="54" t="s">
        <v>17</v>
      </c>
      <c r="C23" s="1">
        <v>18.846001749180001</v>
      </c>
      <c r="D23" s="1">
        <v>17.95633854088053</v>
      </c>
      <c r="E23" s="1">
        <v>21.045600998351702</v>
      </c>
      <c r="F23" s="26">
        <v>27.526282128143801</v>
      </c>
      <c r="G23" s="1">
        <v>30.836732291342376</v>
      </c>
      <c r="H23" s="1">
        <v>28.689787411533</v>
      </c>
    </row>
    <row r="24" spans="1:8" x14ac:dyDescent="0.25">
      <c r="B24" s="54" t="s">
        <v>18</v>
      </c>
      <c r="C24" s="1">
        <v>9.012171936119449</v>
      </c>
      <c r="D24" s="1">
        <v>9.3131461710738055</v>
      </c>
      <c r="E24" s="1">
        <v>11.288867706695452</v>
      </c>
      <c r="F24" s="26">
        <v>10.523148520146663</v>
      </c>
      <c r="G24" s="1">
        <v>14.580004641845761</v>
      </c>
      <c r="H24" s="1">
        <v>19.2633534767883</v>
      </c>
    </row>
    <row r="25" spans="1:8" x14ac:dyDescent="0.25">
      <c r="B25" s="54" t="s">
        <v>19</v>
      </c>
      <c r="C25" s="1">
        <v>22.878879402486959</v>
      </c>
      <c r="D25" s="1">
        <v>23.456408673931016</v>
      </c>
      <c r="E25" s="1">
        <v>20.557921602963518</v>
      </c>
      <c r="F25" s="1">
        <v>22.29999823969225</v>
      </c>
      <c r="G25" s="1">
        <v>25.808786773608009</v>
      </c>
      <c r="H25" s="1">
        <v>34.316366997212668</v>
      </c>
    </row>
    <row r="26" spans="1:8" x14ac:dyDescent="0.25">
      <c r="B26" s="54" t="s">
        <v>20</v>
      </c>
      <c r="C26" s="1">
        <v>26.214647186463701</v>
      </c>
      <c r="D26" s="1">
        <v>27.873487022511153</v>
      </c>
      <c r="E26" s="1">
        <v>29.526753365781168</v>
      </c>
      <c r="F26" s="1">
        <v>46.173025631138955</v>
      </c>
      <c r="G26" s="1">
        <v>62.449151418174587</v>
      </c>
      <c r="H26" s="1">
        <v>30.781173372122129</v>
      </c>
    </row>
    <row r="29" spans="1:8" s="55" customFormat="1" x14ac:dyDescent="0.25"/>
    <row r="30" spans="1:8" ht="12" x14ac:dyDescent="0.25">
      <c r="A30" s="6"/>
    </row>
    <row r="31" spans="1:8" s="55" customFormat="1" ht="12" x14ac:dyDescent="0.25">
      <c r="A31" s="6"/>
    </row>
    <row r="32" spans="1:8" ht="12" thickBot="1" x14ac:dyDescent="0.3">
      <c r="A32" s="101"/>
      <c r="B32" s="101"/>
      <c r="C32" s="160" t="s">
        <v>0</v>
      </c>
      <c r="D32" s="160"/>
      <c r="E32" s="160" t="s">
        <v>1</v>
      </c>
      <c r="F32" s="160"/>
    </row>
    <row r="33" spans="1:11" x14ac:dyDescent="0.25">
      <c r="A33" s="93"/>
      <c r="B33" s="142"/>
      <c r="C33" s="142" t="s">
        <v>59</v>
      </c>
      <c r="D33" s="142" t="s">
        <v>68</v>
      </c>
      <c r="E33" s="142" t="s">
        <v>59</v>
      </c>
      <c r="F33" s="143" t="s">
        <v>68</v>
      </c>
      <c r="G33" s="55"/>
      <c r="I33" s="55"/>
      <c r="J33" s="55"/>
      <c r="K33" s="55"/>
    </row>
    <row r="34" spans="1:11" x14ac:dyDescent="0.25">
      <c r="A34" s="141" t="s">
        <v>74</v>
      </c>
      <c r="B34" s="134" t="s">
        <v>15</v>
      </c>
      <c r="C34" s="102">
        <f>AVERAGE(C3:E3)</f>
        <v>5.34</v>
      </c>
      <c r="D34" s="102">
        <f>STDEV(C3:E3)</f>
        <v>0.33719430600174738</v>
      </c>
      <c r="E34" s="102">
        <f>AVERAGE(F3:H3)</f>
        <v>12.483333333333334</v>
      </c>
      <c r="F34" s="144">
        <f>STDEV(F3:H3)</f>
        <v>1.5722701209821606</v>
      </c>
      <c r="G34" s="26"/>
      <c r="H34" s="26"/>
      <c r="J34" s="26"/>
      <c r="K34" s="26"/>
    </row>
    <row r="35" spans="1:11" x14ac:dyDescent="0.25">
      <c r="A35" s="141"/>
      <c r="B35" s="134" t="s">
        <v>16</v>
      </c>
      <c r="C35" s="102">
        <f t="shared" ref="C35:C39" si="0">AVERAGE(C4:E4)</f>
        <v>29.446666666666669</v>
      </c>
      <c r="D35" s="102">
        <f t="shared" ref="D35:D39" si="1">STDEV(C4:E4)</f>
        <v>1.8208331426391964</v>
      </c>
      <c r="E35" s="102">
        <f t="shared" ref="E35:E39" si="2">AVERAGE(F4:H4)</f>
        <v>64.553333333333342</v>
      </c>
      <c r="F35" s="144">
        <f t="shared" ref="F35:F39" si="3">STDEV(F4:H4)</f>
        <v>12.988692518238052</v>
      </c>
      <c r="G35" s="26"/>
      <c r="H35" s="26"/>
      <c r="I35" s="26"/>
      <c r="J35" s="26"/>
      <c r="K35" s="26"/>
    </row>
    <row r="36" spans="1:11" x14ac:dyDescent="0.25">
      <c r="A36" s="141"/>
      <c r="B36" s="134" t="s">
        <v>17</v>
      </c>
      <c r="C36" s="102">
        <f t="shared" si="0"/>
        <v>27.946666666666669</v>
      </c>
      <c r="D36" s="102">
        <f t="shared" si="1"/>
        <v>1.0649100118476365</v>
      </c>
      <c r="E36" s="102">
        <f t="shared" si="2"/>
        <v>40.5</v>
      </c>
      <c r="F36" s="144">
        <f t="shared" si="3"/>
        <v>2.667601919327546</v>
      </c>
      <c r="G36" s="26"/>
      <c r="H36" s="26"/>
      <c r="I36" s="26"/>
      <c r="J36" s="26"/>
      <c r="K36" s="26"/>
    </row>
    <row r="37" spans="1:11" x14ac:dyDescent="0.25">
      <c r="A37" s="141"/>
      <c r="B37" s="134" t="s">
        <v>18</v>
      </c>
      <c r="C37" s="102">
        <f t="shared" si="0"/>
        <v>21.716666666666669</v>
      </c>
      <c r="D37" s="102">
        <f t="shared" si="1"/>
        <v>5.4079047082334162</v>
      </c>
      <c r="E37" s="102">
        <f t="shared" si="2"/>
        <v>50.103333333333332</v>
      </c>
      <c r="F37" s="144">
        <f t="shared" si="3"/>
        <v>9.2043486099415812</v>
      </c>
      <c r="G37" s="26"/>
      <c r="H37" s="26"/>
      <c r="I37" s="26"/>
      <c r="J37" s="26"/>
      <c r="K37" s="26"/>
    </row>
    <row r="38" spans="1:11" x14ac:dyDescent="0.25">
      <c r="A38" s="141"/>
      <c r="B38" s="134" t="s">
        <v>19</v>
      </c>
      <c r="C38" s="102">
        <f t="shared" si="0"/>
        <v>39.200000000000003</v>
      </c>
      <c r="D38" s="102">
        <f t="shared" si="1"/>
        <v>2.6384844134464744</v>
      </c>
      <c r="E38" s="102">
        <f t="shared" si="2"/>
        <v>77.760000000000005</v>
      </c>
      <c r="F38" s="144">
        <f t="shared" si="3"/>
        <v>11.905969091174381</v>
      </c>
      <c r="G38" s="26"/>
      <c r="J38" s="26"/>
      <c r="K38" s="26"/>
    </row>
    <row r="39" spans="1:11" ht="12" thickBot="1" x14ac:dyDescent="0.3">
      <c r="A39" s="145"/>
      <c r="B39" s="99" t="s">
        <v>20</v>
      </c>
      <c r="C39" s="146">
        <f t="shared" si="0"/>
        <v>53.19</v>
      </c>
      <c r="D39" s="146">
        <f t="shared" si="1"/>
        <v>1.0694391053257795</v>
      </c>
      <c r="E39" s="146">
        <f t="shared" si="2"/>
        <v>125.13666666666666</v>
      </c>
      <c r="F39" s="147">
        <f t="shared" si="3"/>
        <v>12.740448710046806</v>
      </c>
      <c r="G39" s="26"/>
      <c r="J39" s="26"/>
      <c r="K39" s="26"/>
    </row>
    <row r="40" spans="1:11" x14ac:dyDescent="0.25">
      <c r="A40" s="101"/>
      <c r="B40" s="101"/>
      <c r="C40" s="101"/>
      <c r="D40" s="101"/>
      <c r="E40" s="101"/>
      <c r="F40" s="101"/>
    </row>
    <row r="41" spans="1:11" x14ac:dyDescent="0.25">
      <c r="A41" s="101"/>
      <c r="B41" s="101"/>
      <c r="C41" s="101"/>
      <c r="D41" s="101"/>
      <c r="E41" s="101"/>
      <c r="F41" s="101"/>
    </row>
    <row r="42" spans="1:11" x14ac:dyDescent="0.25">
      <c r="A42" s="101"/>
      <c r="B42" s="101"/>
      <c r="C42" s="160" t="s">
        <v>0</v>
      </c>
      <c r="D42" s="160"/>
      <c r="E42" s="160" t="s">
        <v>1</v>
      </c>
      <c r="F42" s="160"/>
      <c r="G42" s="55"/>
      <c r="I42" s="55"/>
      <c r="J42" s="55"/>
      <c r="K42" s="55"/>
    </row>
    <row r="43" spans="1:11" x14ac:dyDescent="0.25">
      <c r="A43" s="101"/>
      <c r="B43" s="101"/>
      <c r="C43" s="101" t="s">
        <v>59</v>
      </c>
      <c r="D43" s="101" t="s">
        <v>68</v>
      </c>
      <c r="E43" s="101" t="s">
        <v>59</v>
      </c>
      <c r="F43" s="101" t="s">
        <v>68</v>
      </c>
      <c r="G43" s="26"/>
      <c r="J43" s="26"/>
      <c r="K43" s="26"/>
    </row>
    <row r="44" spans="1:11" x14ac:dyDescent="0.25">
      <c r="A44" s="101" t="s">
        <v>75</v>
      </c>
      <c r="B44" s="87" t="s">
        <v>15</v>
      </c>
      <c r="C44" s="102">
        <f>AVERAGE(C12:E12)</f>
        <v>5.1803430541059861</v>
      </c>
      <c r="D44" s="102">
        <f>STDEV(C12:E12)</f>
        <v>1.1415623137057183</v>
      </c>
      <c r="E44" s="102">
        <f>AVERAGE(F12:H12)</f>
        <v>8.9971612924827884</v>
      </c>
      <c r="F44" s="102">
        <f>STDEV(F12:H12)</f>
        <v>1.5983946868108641</v>
      </c>
      <c r="G44" s="26"/>
      <c r="J44" s="26"/>
      <c r="K44" s="26"/>
    </row>
    <row r="45" spans="1:11" x14ac:dyDescent="0.25">
      <c r="A45" s="101"/>
      <c r="B45" s="87" t="s">
        <v>16</v>
      </c>
      <c r="C45" s="102">
        <f t="shared" ref="C45:C49" si="4">AVERAGE(C13:E13)</f>
        <v>28.343494677711064</v>
      </c>
      <c r="D45" s="102">
        <f t="shared" ref="D45:D49" si="5">STDEV(C13:E13)</f>
        <v>4.57257426790148</v>
      </c>
      <c r="E45" s="102">
        <f t="shared" ref="E45:E49" si="6">AVERAGE(F13:H13)</f>
        <v>68.902712010051303</v>
      </c>
      <c r="F45" s="102">
        <f t="shared" ref="F45:F49" si="7">STDEV(F13:H13)</f>
        <v>9.9363095868797195</v>
      </c>
      <c r="G45" s="26"/>
      <c r="J45" s="26"/>
      <c r="K45" s="26"/>
    </row>
    <row r="46" spans="1:11" x14ac:dyDescent="0.25">
      <c r="A46" s="101"/>
      <c r="B46" s="87" t="s">
        <v>17</v>
      </c>
      <c r="C46" s="102">
        <f t="shared" si="4"/>
        <v>23.32659157630172</v>
      </c>
      <c r="D46" s="102">
        <f t="shared" si="5"/>
        <v>3.240025146559641</v>
      </c>
      <c r="E46" s="102">
        <f t="shared" si="6"/>
        <v>30.616145103449501</v>
      </c>
      <c r="F46" s="102">
        <f t="shared" si="7"/>
        <v>16.180670605271743</v>
      </c>
    </row>
    <row r="47" spans="1:11" x14ac:dyDescent="0.25">
      <c r="A47" s="101"/>
      <c r="B47" s="87" t="s">
        <v>18</v>
      </c>
      <c r="C47" s="102">
        <f t="shared" si="4"/>
        <v>12.882481786453916</v>
      </c>
      <c r="D47" s="102">
        <f t="shared" si="5"/>
        <v>1.437281999867726</v>
      </c>
      <c r="E47" s="102">
        <f t="shared" si="6"/>
        <v>16.01693415322778</v>
      </c>
      <c r="F47" s="102">
        <f t="shared" si="7"/>
        <v>11.636108816224731</v>
      </c>
      <c r="G47" s="26"/>
      <c r="J47" s="26"/>
      <c r="K47" s="26"/>
    </row>
    <row r="48" spans="1:11" x14ac:dyDescent="0.25">
      <c r="A48" s="101"/>
      <c r="B48" s="87" t="s">
        <v>19</v>
      </c>
      <c r="C48" s="102">
        <f t="shared" si="4"/>
        <v>29.202692767298515</v>
      </c>
      <c r="D48" s="102">
        <f t="shared" si="5"/>
        <v>3.2311928366740754</v>
      </c>
      <c r="E48" s="102">
        <f t="shared" si="6"/>
        <v>36.804822688539168</v>
      </c>
      <c r="F48" s="102">
        <f t="shared" si="7"/>
        <v>22.390058556209663</v>
      </c>
      <c r="G48" s="26"/>
      <c r="J48" s="26"/>
      <c r="K48" s="26"/>
    </row>
    <row r="49" spans="1:6" x14ac:dyDescent="0.25">
      <c r="A49" s="101"/>
      <c r="B49" s="87" t="s">
        <v>20</v>
      </c>
      <c r="C49" s="102">
        <f t="shared" si="4"/>
        <v>36.433277153870414</v>
      </c>
      <c r="D49" s="102">
        <f t="shared" si="5"/>
        <v>2.7128620896651223</v>
      </c>
      <c r="E49" s="102">
        <f t="shared" si="6"/>
        <v>57.558378130772603</v>
      </c>
      <c r="F49" s="102">
        <f t="shared" si="7"/>
        <v>25.321639786279285</v>
      </c>
    </row>
    <row r="50" spans="1:6" s="55" customFormat="1" x14ac:dyDescent="0.25">
      <c r="A50" s="101"/>
      <c r="B50" s="87"/>
      <c r="C50" s="102"/>
      <c r="D50" s="102"/>
      <c r="E50" s="102"/>
      <c r="F50" s="102"/>
    </row>
    <row r="51" spans="1:6" x14ac:dyDescent="0.25">
      <c r="A51" s="101"/>
      <c r="B51" s="101"/>
      <c r="C51" s="101"/>
      <c r="D51" s="101"/>
      <c r="E51" s="101"/>
      <c r="F51" s="101"/>
    </row>
    <row r="52" spans="1:6" x14ac:dyDescent="0.25">
      <c r="A52" s="101"/>
      <c r="B52" s="101"/>
      <c r="C52" s="160" t="s">
        <v>0</v>
      </c>
      <c r="D52" s="160"/>
      <c r="E52" s="160" t="s">
        <v>1</v>
      </c>
      <c r="F52" s="160"/>
    </row>
    <row r="53" spans="1:6" x14ac:dyDescent="0.25">
      <c r="A53" s="101"/>
      <c r="B53" s="101"/>
      <c r="C53" s="101" t="s">
        <v>59</v>
      </c>
      <c r="D53" s="101" t="s">
        <v>68</v>
      </c>
      <c r="E53" s="101" t="s">
        <v>59</v>
      </c>
      <c r="F53" s="101" t="s">
        <v>68</v>
      </c>
    </row>
    <row r="54" spans="1:6" x14ac:dyDescent="0.25">
      <c r="A54" s="101" t="s">
        <v>76</v>
      </c>
      <c r="B54" s="87" t="s">
        <v>15</v>
      </c>
      <c r="C54" s="102">
        <f>AVERAGE(C21:E21)</f>
        <v>4.9704216008641593</v>
      </c>
      <c r="D54" s="102">
        <f>STDEV(C21:E21)</f>
        <v>1.0953031340806729</v>
      </c>
      <c r="E54" s="102">
        <f>AVERAGE(F21:H21)</f>
        <v>8.6325720840379727</v>
      </c>
      <c r="F54" s="102">
        <f>STDEV(F21:H21)</f>
        <v>1.5336234289994</v>
      </c>
    </row>
    <row r="55" spans="1:6" x14ac:dyDescent="0.25">
      <c r="A55" s="101"/>
      <c r="B55" s="87" t="s">
        <v>16</v>
      </c>
      <c r="C55" s="102">
        <f t="shared" ref="C55:C59" si="8">AVERAGE(C22:E22)</f>
        <v>16.589700367069032</v>
      </c>
      <c r="D55" s="102">
        <f t="shared" ref="D55:D59" si="9">STDEV(C22:E22)</f>
        <v>2.6763685238260018</v>
      </c>
      <c r="E55" s="102">
        <f t="shared" ref="E55:E59" si="10">AVERAGE(F22:H22)</f>
        <v>40.329372214785451</v>
      </c>
      <c r="F55" s="102">
        <f t="shared" ref="F55:F59" si="11">STDEV(F22:H22)</f>
        <v>5.8158106710248889</v>
      </c>
    </row>
    <row r="56" spans="1:6" x14ac:dyDescent="0.25">
      <c r="A56" s="101"/>
      <c r="B56" s="87" t="s">
        <v>17</v>
      </c>
      <c r="C56" s="102">
        <f t="shared" si="8"/>
        <v>19.28264709613741</v>
      </c>
      <c r="D56" s="102">
        <f t="shared" si="9"/>
        <v>1.5902452647468799</v>
      </c>
      <c r="E56" s="102">
        <f t="shared" si="10"/>
        <v>29.017600610339727</v>
      </c>
      <c r="F56" s="102">
        <f t="shared" si="11"/>
        <v>1.679394590541273</v>
      </c>
    </row>
    <row r="57" spans="1:6" x14ac:dyDescent="0.25">
      <c r="A57" s="101"/>
      <c r="B57" s="87" t="s">
        <v>18</v>
      </c>
      <c r="C57" s="102">
        <f t="shared" si="8"/>
        <v>9.871395271296235</v>
      </c>
      <c r="D57" s="102">
        <f t="shared" si="9"/>
        <v>1.2367568279027275</v>
      </c>
      <c r="E57" s="102">
        <f t="shared" si="10"/>
        <v>14.788835546260239</v>
      </c>
      <c r="F57" s="102">
        <f t="shared" si="11"/>
        <v>4.3738430962946921</v>
      </c>
    </row>
    <row r="58" spans="1:6" x14ac:dyDescent="0.25">
      <c r="A58" s="101"/>
      <c r="B58" s="87" t="s">
        <v>19</v>
      </c>
      <c r="C58" s="102">
        <f t="shared" si="8"/>
        <v>22.297736559793833</v>
      </c>
      <c r="D58" s="102">
        <f t="shared" si="9"/>
        <v>1.53414539006299</v>
      </c>
      <c r="E58" s="102">
        <f t="shared" si="10"/>
        <v>27.475050670170976</v>
      </c>
      <c r="F58" s="102">
        <f t="shared" si="11"/>
        <v>6.1790457239706642</v>
      </c>
    </row>
    <row r="59" spans="1:6" x14ac:dyDescent="0.25">
      <c r="A59" s="101"/>
      <c r="B59" s="87" t="s">
        <v>20</v>
      </c>
      <c r="C59" s="102">
        <f t="shared" si="8"/>
        <v>27.871629191585338</v>
      </c>
      <c r="D59" s="102">
        <f t="shared" si="9"/>
        <v>1.656053871231262</v>
      </c>
      <c r="E59" s="102">
        <f t="shared" si="10"/>
        <v>46.467783473811892</v>
      </c>
      <c r="F59" s="102">
        <f t="shared" si="11"/>
        <v>15.836046540114655</v>
      </c>
    </row>
  </sheetData>
  <mergeCells count="12">
    <mergeCell ref="E32:F32"/>
    <mergeCell ref="C32:D32"/>
    <mergeCell ref="C42:D42"/>
    <mergeCell ref="E42:F42"/>
    <mergeCell ref="C52:D52"/>
    <mergeCell ref="E52:F52"/>
    <mergeCell ref="C20:E20"/>
    <mergeCell ref="F20:H20"/>
    <mergeCell ref="C2:E2"/>
    <mergeCell ref="F2:H2"/>
    <mergeCell ref="C11:E11"/>
    <mergeCell ref="F11:H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topLeftCell="A37" workbookViewId="0">
      <selection activeCell="R14" sqref="R14"/>
    </sheetView>
  </sheetViews>
  <sheetFormatPr defaultColWidth="10.85546875" defaultRowHeight="12" x14ac:dyDescent="0.25"/>
  <cols>
    <col min="1" max="1" width="12.42578125" style="75" customWidth="1"/>
    <col min="2" max="2" width="8.7109375" style="116" customWidth="1"/>
    <col min="3" max="3" width="6.7109375" style="75" customWidth="1"/>
    <col min="4" max="17" width="6.7109375" style="116" customWidth="1"/>
    <col min="18" max="16384" width="10.85546875" style="75"/>
  </cols>
  <sheetData>
    <row r="2" spans="1:17" ht="12.75" thickBot="1" x14ac:dyDescent="0.3">
      <c r="N2" s="162" t="s">
        <v>0</v>
      </c>
      <c r="O2" s="162"/>
      <c r="P2" s="162" t="s">
        <v>13</v>
      </c>
      <c r="Q2" s="162"/>
    </row>
    <row r="3" spans="1:17" ht="15" customHeight="1" x14ac:dyDescent="0.2">
      <c r="A3" s="106" t="s">
        <v>74</v>
      </c>
      <c r="B3" s="133" t="s">
        <v>21</v>
      </c>
      <c r="C3" s="161" t="s">
        <v>0</v>
      </c>
      <c r="D3" s="161"/>
      <c r="E3" s="161"/>
      <c r="F3" s="161"/>
      <c r="G3" s="161"/>
      <c r="H3" s="161" t="s">
        <v>13</v>
      </c>
      <c r="I3" s="161"/>
      <c r="J3" s="161"/>
      <c r="K3" s="161"/>
      <c r="L3" s="161"/>
      <c r="M3" s="120"/>
      <c r="N3" s="121" t="s">
        <v>59</v>
      </c>
      <c r="O3" s="121" t="s">
        <v>68</v>
      </c>
      <c r="P3" s="121" t="s">
        <v>59</v>
      </c>
      <c r="Q3" s="122" t="s">
        <v>68</v>
      </c>
    </row>
    <row r="4" spans="1:17" x14ac:dyDescent="0.2">
      <c r="A4" s="107" t="s">
        <v>72</v>
      </c>
      <c r="B4" s="88">
        <v>0</v>
      </c>
      <c r="C4" s="135">
        <v>19</v>
      </c>
      <c r="D4" s="135">
        <v>15</v>
      </c>
      <c r="E4" s="135">
        <v>15</v>
      </c>
      <c r="F4" s="135">
        <v>8</v>
      </c>
      <c r="G4" s="137">
        <v>4</v>
      </c>
      <c r="H4" s="135">
        <v>13</v>
      </c>
      <c r="I4" s="135">
        <v>13</v>
      </c>
      <c r="J4" s="135">
        <v>10</v>
      </c>
      <c r="K4" s="135">
        <v>17</v>
      </c>
      <c r="L4" s="135">
        <v>10</v>
      </c>
      <c r="M4" s="88"/>
      <c r="N4" s="88">
        <f>AVERAGE(C4:G4)</f>
        <v>12.2</v>
      </c>
      <c r="O4" s="88">
        <f>STDEV(C4:G4)</f>
        <v>6.058052492344383</v>
      </c>
      <c r="P4" s="88">
        <f t="shared" ref="P4:P22" si="0">AVERAGE(H4:L4)</f>
        <v>12.6</v>
      </c>
      <c r="Q4" s="108">
        <f>STDEV(H4:L4)</f>
        <v>2.8809720581775888</v>
      </c>
    </row>
    <row r="5" spans="1:17" x14ac:dyDescent="0.2">
      <c r="A5" s="107"/>
      <c r="B5" s="88">
        <v>10</v>
      </c>
      <c r="C5" s="135">
        <v>19</v>
      </c>
      <c r="D5" s="135">
        <v>14</v>
      </c>
      <c r="E5" s="135">
        <v>8</v>
      </c>
      <c r="F5" s="135">
        <v>9</v>
      </c>
      <c r="G5" s="137">
        <v>8</v>
      </c>
      <c r="H5" s="135">
        <v>12</v>
      </c>
      <c r="I5" s="135">
        <v>12</v>
      </c>
      <c r="J5" s="135">
        <v>10</v>
      </c>
      <c r="K5" s="135">
        <v>16</v>
      </c>
      <c r="L5" s="135">
        <v>13</v>
      </c>
      <c r="M5" s="88"/>
      <c r="N5" s="88">
        <f t="shared" ref="N5:N22" si="1">AVERAGE(C5:G5)</f>
        <v>11.6</v>
      </c>
      <c r="O5" s="88">
        <f t="shared" ref="O5:O22" si="2">STDEV(C5:G5)</f>
        <v>4.8270073544588694</v>
      </c>
      <c r="P5" s="88">
        <f t="shared" si="0"/>
        <v>12.6</v>
      </c>
      <c r="Q5" s="108">
        <f t="shared" ref="Q5:Q22" si="3">STDEV(H5:L5)</f>
        <v>2.190890230020667</v>
      </c>
    </row>
    <row r="6" spans="1:17" x14ac:dyDescent="0.2">
      <c r="A6" s="107"/>
      <c r="B6" s="88">
        <v>15</v>
      </c>
      <c r="C6" s="135">
        <v>19</v>
      </c>
      <c r="D6" s="135">
        <v>15</v>
      </c>
      <c r="E6" s="135">
        <v>14</v>
      </c>
      <c r="F6" s="135">
        <v>8</v>
      </c>
      <c r="G6" s="137">
        <v>7</v>
      </c>
      <c r="H6" s="135">
        <v>15</v>
      </c>
      <c r="I6" s="135">
        <v>15</v>
      </c>
      <c r="J6" s="135">
        <v>12</v>
      </c>
      <c r="K6" s="135">
        <v>13</v>
      </c>
      <c r="L6" s="135">
        <v>9</v>
      </c>
      <c r="M6" s="88"/>
      <c r="N6" s="88">
        <f t="shared" si="1"/>
        <v>12.6</v>
      </c>
      <c r="O6" s="88">
        <f t="shared" si="2"/>
        <v>5.029910535983718</v>
      </c>
      <c r="P6" s="88">
        <f t="shared" si="0"/>
        <v>12.8</v>
      </c>
      <c r="Q6" s="108">
        <f t="shared" si="3"/>
        <v>2.4899799195977441</v>
      </c>
    </row>
    <row r="7" spans="1:17" x14ac:dyDescent="0.2">
      <c r="A7" s="107"/>
      <c r="B7" s="88">
        <v>20</v>
      </c>
      <c r="C7" s="135">
        <v>17</v>
      </c>
      <c r="D7" s="135">
        <v>17</v>
      </c>
      <c r="E7" s="135">
        <v>21</v>
      </c>
      <c r="F7" s="135">
        <v>8</v>
      </c>
      <c r="G7" s="137">
        <v>7</v>
      </c>
      <c r="H7" s="135">
        <v>14</v>
      </c>
      <c r="I7" s="135">
        <v>10</v>
      </c>
      <c r="J7" s="135">
        <v>12</v>
      </c>
      <c r="K7" s="135">
        <v>15</v>
      </c>
      <c r="L7" s="135">
        <v>6</v>
      </c>
      <c r="M7" s="88"/>
      <c r="N7" s="88">
        <f t="shared" si="1"/>
        <v>14</v>
      </c>
      <c r="O7" s="88">
        <f t="shared" si="2"/>
        <v>6.164414002968976</v>
      </c>
      <c r="P7" s="88">
        <f t="shared" si="0"/>
        <v>11.4</v>
      </c>
      <c r="Q7" s="108">
        <f t="shared" si="3"/>
        <v>3.5777087639996652</v>
      </c>
    </row>
    <row r="8" spans="1:17" x14ac:dyDescent="0.2">
      <c r="A8" s="107"/>
      <c r="B8" s="88">
        <v>25</v>
      </c>
      <c r="C8" s="135">
        <v>19</v>
      </c>
      <c r="D8" s="135">
        <v>18</v>
      </c>
      <c r="E8" s="135">
        <v>19</v>
      </c>
      <c r="F8" s="135">
        <v>9</v>
      </c>
      <c r="G8" s="137">
        <v>8</v>
      </c>
      <c r="H8" s="135">
        <v>12</v>
      </c>
      <c r="I8" s="135">
        <v>13</v>
      </c>
      <c r="J8" s="135">
        <v>13</v>
      </c>
      <c r="K8" s="135">
        <v>16</v>
      </c>
      <c r="L8" s="135">
        <v>9</v>
      </c>
      <c r="M8" s="88"/>
      <c r="N8" s="88">
        <f t="shared" si="1"/>
        <v>14.6</v>
      </c>
      <c r="O8" s="88">
        <f t="shared" si="2"/>
        <v>5.5946402922797471</v>
      </c>
      <c r="P8" s="88">
        <f t="shared" si="0"/>
        <v>12.6</v>
      </c>
      <c r="Q8" s="108">
        <f t="shared" si="3"/>
        <v>2.5099800796022289</v>
      </c>
    </row>
    <row r="9" spans="1:17" x14ac:dyDescent="0.2">
      <c r="A9" s="107"/>
      <c r="B9" s="88">
        <v>30</v>
      </c>
      <c r="C9" s="135">
        <v>18</v>
      </c>
      <c r="D9" s="135">
        <v>15</v>
      </c>
      <c r="E9" s="135">
        <v>17</v>
      </c>
      <c r="F9" s="135">
        <v>9</v>
      </c>
      <c r="G9" s="137">
        <v>8</v>
      </c>
      <c r="H9" s="135">
        <v>10</v>
      </c>
      <c r="I9" s="135">
        <v>13</v>
      </c>
      <c r="J9" s="135">
        <v>11</v>
      </c>
      <c r="K9" s="135">
        <v>16</v>
      </c>
      <c r="L9" s="135">
        <v>7</v>
      </c>
      <c r="M9" s="88"/>
      <c r="N9" s="88">
        <f t="shared" si="1"/>
        <v>13.4</v>
      </c>
      <c r="O9" s="88">
        <f t="shared" si="2"/>
        <v>4.6151923036857321</v>
      </c>
      <c r="P9" s="88">
        <f t="shared" si="0"/>
        <v>11.4</v>
      </c>
      <c r="Q9" s="108">
        <f t="shared" si="3"/>
        <v>3.3615472627943239</v>
      </c>
    </row>
    <row r="10" spans="1:17" x14ac:dyDescent="0.2">
      <c r="A10" s="107"/>
      <c r="B10" s="88">
        <v>35</v>
      </c>
      <c r="C10" s="135">
        <v>13</v>
      </c>
      <c r="D10" s="135">
        <v>13</v>
      </c>
      <c r="E10" s="135">
        <v>14</v>
      </c>
      <c r="F10" s="135">
        <v>14</v>
      </c>
      <c r="G10" s="137">
        <v>11</v>
      </c>
      <c r="H10" s="135">
        <v>9</v>
      </c>
      <c r="I10" s="135">
        <v>17</v>
      </c>
      <c r="J10" s="135">
        <v>9</v>
      </c>
      <c r="K10" s="135">
        <v>16</v>
      </c>
      <c r="L10" s="135">
        <v>8</v>
      </c>
      <c r="M10" s="88"/>
      <c r="N10" s="88">
        <f t="shared" si="1"/>
        <v>13</v>
      </c>
      <c r="O10" s="88">
        <f t="shared" si="2"/>
        <v>1.2247448713915889</v>
      </c>
      <c r="P10" s="88">
        <f t="shared" si="0"/>
        <v>11.8</v>
      </c>
      <c r="Q10" s="108">
        <f t="shared" si="3"/>
        <v>4.3243496620879291</v>
      </c>
    </row>
    <row r="11" spans="1:17" x14ac:dyDescent="0.2">
      <c r="A11" s="107"/>
      <c r="B11" s="88">
        <v>40</v>
      </c>
      <c r="C11" s="135">
        <v>17</v>
      </c>
      <c r="D11" s="135">
        <v>15</v>
      </c>
      <c r="E11" s="135">
        <v>12</v>
      </c>
      <c r="F11" s="135">
        <v>15</v>
      </c>
      <c r="G11" s="137">
        <v>17</v>
      </c>
      <c r="H11" s="135">
        <v>7</v>
      </c>
      <c r="I11" s="135">
        <v>12</v>
      </c>
      <c r="J11" s="135">
        <v>5</v>
      </c>
      <c r="K11" s="135">
        <v>12</v>
      </c>
      <c r="L11" s="135">
        <v>8</v>
      </c>
      <c r="M11" s="88"/>
      <c r="N11" s="88">
        <f t="shared" si="1"/>
        <v>15.2</v>
      </c>
      <c r="O11" s="88">
        <f t="shared" si="2"/>
        <v>2.0493901531919168</v>
      </c>
      <c r="P11" s="88">
        <f t="shared" si="0"/>
        <v>8.8000000000000007</v>
      </c>
      <c r="Q11" s="108">
        <f t="shared" si="3"/>
        <v>3.1144823004794877</v>
      </c>
    </row>
    <row r="12" spans="1:17" x14ac:dyDescent="0.2">
      <c r="A12" s="107"/>
      <c r="B12" s="88">
        <v>45</v>
      </c>
      <c r="C12" s="135">
        <v>18</v>
      </c>
      <c r="D12" s="135">
        <v>16</v>
      </c>
      <c r="E12" s="135">
        <v>17</v>
      </c>
      <c r="F12" s="135">
        <v>13</v>
      </c>
      <c r="G12" s="137">
        <v>14</v>
      </c>
      <c r="H12" s="135">
        <v>8</v>
      </c>
      <c r="I12" s="135">
        <v>11</v>
      </c>
      <c r="J12" s="135">
        <v>5</v>
      </c>
      <c r="K12" s="135">
        <v>11</v>
      </c>
      <c r="L12" s="135">
        <v>7</v>
      </c>
      <c r="M12" s="88"/>
      <c r="N12" s="88">
        <f t="shared" si="1"/>
        <v>15.6</v>
      </c>
      <c r="O12" s="88">
        <f t="shared" si="2"/>
        <v>2.073644135332775</v>
      </c>
      <c r="P12" s="88">
        <f t="shared" si="0"/>
        <v>8.4</v>
      </c>
      <c r="Q12" s="108">
        <f t="shared" si="3"/>
        <v>2.607680962081059</v>
      </c>
    </row>
    <row r="13" spans="1:17" x14ac:dyDescent="0.2">
      <c r="A13" s="107"/>
      <c r="B13" s="88">
        <v>50</v>
      </c>
      <c r="C13" s="135">
        <v>21</v>
      </c>
      <c r="D13" s="135">
        <v>18</v>
      </c>
      <c r="E13" s="135">
        <v>13</v>
      </c>
      <c r="F13" s="135">
        <v>13</v>
      </c>
      <c r="G13" s="137">
        <v>12</v>
      </c>
      <c r="H13" s="135">
        <v>7</v>
      </c>
      <c r="I13" s="135">
        <v>9</v>
      </c>
      <c r="J13" s="135">
        <v>5</v>
      </c>
      <c r="K13" s="135">
        <v>10</v>
      </c>
      <c r="L13" s="135">
        <v>5</v>
      </c>
      <c r="M13" s="88"/>
      <c r="N13" s="88">
        <f t="shared" si="1"/>
        <v>15.4</v>
      </c>
      <c r="O13" s="88">
        <f t="shared" si="2"/>
        <v>3.9115214431215906</v>
      </c>
      <c r="P13" s="88">
        <f t="shared" si="0"/>
        <v>7.2</v>
      </c>
      <c r="Q13" s="108">
        <f t="shared" si="3"/>
        <v>2.2803508501982765</v>
      </c>
    </row>
    <row r="14" spans="1:17" x14ac:dyDescent="0.2">
      <c r="A14" s="107"/>
      <c r="B14" s="88">
        <v>55</v>
      </c>
      <c r="C14" s="135">
        <v>20</v>
      </c>
      <c r="D14" s="135">
        <v>18</v>
      </c>
      <c r="E14" s="135">
        <v>14</v>
      </c>
      <c r="F14" s="135">
        <v>13</v>
      </c>
      <c r="G14" s="137">
        <v>14</v>
      </c>
      <c r="H14" s="135">
        <v>6</v>
      </c>
      <c r="I14" s="135">
        <v>9</v>
      </c>
      <c r="J14" s="135">
        <v>2</v>
      </c>
      <c r="K14" s="135">
        <v>9</v>
      </c>
      <c r="L14" s="135">
        <v>3</v>
      </c>
      <c r="M14" s="88"/>
      <c r="N14" s="88">
        <f t="shared" si="1"/>
        <v>15.8</v>
      </c>
      <c r="O14" s="88">
        <f t="shared" si="2"/>
        <v>3.0331501776206182</v>
      </c>
      <c r="P14" s="88">
        <f t="shared" si="0"/>
        <v>5.8</v>
      </c>
      <c r="Q14" s="108">
        <f t="shared" si="3"/>
        <v>3.2710854467592259</v>
      </c>
    </row>
    <row r="15" spans="1:17" x14ac:dyDescent="0.2">
      <c r="A15" s="107"/>
      <c r="B15" s="88">
        <v>60</v>
      </c>
      <c r="C15" s="135">
        <v>13</v>
      </c>
      <c r="D15" s="135">
        <v>17</v>
      </c>
      <c r="E15" s="135">
        <v>14</v>
      </c>
      <c r="F15" s="135">
        <v>14</v>
      </c>
      <c r="G15" s="137">
        <v>13</v>
      </c>
      <c r="H15" s="135">
        <v>8</v>
      </c>
      <c r="I15" s="135">
        <v>8</v>
      </c>
      <c r="J15" s="135">
        <v>4</v>
      </c>
      <c r="K15" s="135">
        <v>10</v>
      </c>
      <c r="L15" s="135">
        <v>3</v>
      </c>
      <c r="M15" s="88"/>
      <c r="N15" s="88">
        <f t="shared" si="1"/>
        <v>14.2</v>
      </c>
      <c r="O15" s="88">
        <f t="shared" si="2"/>
        <v>1.6431676725154949</v>
      </c>
      <c r="P15" s="88">
        <f t="shared" si="0"/>
        <v>6.6</v>
      </c>
      <c r="Q15" s="108">
        <f t="shared" si="3"/>
        <v>2.9664793948382648</v>
      </c>
    </row>
    <row r="16" spans="1:17" x14ac:dyDescent="0.2">
      <c r="A16" s="107"/>
      <c r="B16" s="88">
        <v>65</v>
      </c>
      <c r="C16" s="135">
        <v>19</v>
      </c>
      <c r="D16" s="135">
        <v>16</v>
      </c>
      <c r="E16" s="135">
        <v>11</v>
      </c>
      <c r="F16" s="135">
        <v>9</v>
      </c>
      <c r="G16" s="137">
        <v>11</v>
      </c>
      <c r="H16" s="135">
        <v>7</v>
      </c>
      <c r="I16" s="135">
        <v>8</v>
      </c>
      <c r="J16" s="135">
        <v>3</v>
      </c>
      <c r="K16" s="135">
        <v>10</v>
      </c>
      <c r="L16" s="135">
        <v>2</v>
      </c>
      <c r="M16" s="88"/>
      <c r="N16" s="88">
        <f t="shared" si="1"/>
        <v>13.2</v>
      </c>
      <c r="O16" s="88">
        <f t="shared" si="2"/>
        <v>4.147288270665543</v>
      </c>
      <c r="P16" s="88">
        <f t="shared" si="0"/>
        <v>6</v>
      </c>
      <c r="Q16" s="108">
        <f t="shared" si="3"/>
        <v>3.3911649915626341</v>
      </c>
    </row>
    <row r="17" spans="1:17" x14ac:dyDescent="0.2">
      <c r="A17" s="107"/>
      <c r="B17" s="88">
        <v>70</v>
      </c>
      <c r="C17" s="135">
        <v>13</v>
      </c>
      <c r="D17" s="135">
        <v>13</v>
      </c>
      <c r="E17" s="135">
        <v>13</v>
      </c>
      <c r="F17" s="135">
        <v>10</v>
      </c>
      <c r="G17" s="137">
        <v>13</v>
      </c>
      <c r="H17" s="135">
        <v>8</v>
      </c>
      <c r="I17" s="135">
        <v>9</v>
      </c>
      <c r="J17" s="135">
        <v>4</v>
      </c>
      <c r="K17" s="135">
        <v>11</v>
      </c>
      <c r="L17" s="135">
        <v>1</v>
      </c>
      <c r="M17" s="88"/>
      <c r="N17" s="88">
        <f t="shared" si="1"/>
        <v>12.4</v>
      </c>
      <c r="O17" s="88">
        <f t="shared" si="2"/>
        <v>1.3416407864998738</v>
      </c>
      <c r="P17" s="88">
        <f t="shared" si="0"/>
        <v>6.6</v>
      </c>
      <c r="Q17" s="108">
        <f t="shared" si="3"/>
        <v>4.0373258476372698</v>
      </c>
    </row>
    <row r="18" spans="1:17" x14ac:dyDescent="0.2">
      <c r="A18" s="107"/>
      <c r="B18" s="88">
        <v>75</v>
      </c>
      <c r="C18" s="135">
        <v>13</v>
      </c>
      <c r="D18" s="135">
        <v>13</v>
      </c>
      <c r="E18" s="135">
        <v>10</v>
      </c>
      <c r="F18" s="135">
        <v>13</v>
      </c>
      <c r="G18" s="137">
        <v>13</v>
      </c>
      <c r="H18" s="135">
        <v>8</v>
      </c>
      <c r="I18" s="135">
        <v>9</v>
      </c>
      <c r="J18" s="135">
        <v>0</v>
      </c>
      <c r="K18" s="135">
        <v>15</v>
      </c>
      <c r="L18" s="135">
        <v>2</v>
      </c>
      <c r="M18" s="88"/>
      <c r="N18" s="88">
        <f t="shared" si="1"/>
        <v>12.4</v>
      </c>
      <c r="O18" s="88">
        <f t="shared" si="2"/>
        <v>1.3416407864998738</v>
      </c>
      <c r="P18" s="88">
        <f t="shared" si="0"/>
        <v>6.8</v>
      </c>
      <c r="Q18" s="108">
        <f t="shared" si="3"/>
        <v>5.9749476985158623</v>
      </c>
    </row>
    <row r="19" spans="1:17" x14ac:dyDescent="0.2">
      <c r="A19" s="107"/>
      <c r="B19" s="88">
        <v>80</v>
      </c>
      <c r="C19" s="135">
        <v>13</v>
      </c>
      <c r="D19" s="135">
        <v>13</v>
      </c>
      <c r="E19" s="135">
        <v>17</v>
      </c>
      <c r="F19" s="135">
        <v>13</v>
      </c>
      <c r="G19" s="137">
        <v>11</v>
      </c>
      <c r="H19" s="135">
        <v>0</v>
      </c>
      <c r="I19" s="135">
        <v>3</v>
      </c>
      <c r="J19" s="135">
        <v>0</v>
      </c>
      <c r="K19" s="135">
        <v>11</v>
      </c>
      <c r="L19" s="135">
        <v>2</v>
      </c>
      <c r="M19" s="88"/>
      <c r="N19" s="88">
        <f t="shared" si="1"/>
        <v>13.4</v>
      </c>
      <c r="O19" s="88">
        <f t="shared" si="2"/>
        <v>2.190890230020667</v>
      </c>
      <c r="P19" s="88">
        <f t="shared" si="0"/>
        <v>3.2</v>
      </c>
      <c r="Q19" s="108">
        <f t="shared" si="3"/>
        <v>4.5497252664309302</v>
      </c>
    </row>
    <row r="20" spans="1:17" x14ac:dyDescent="0.2">
      <c r="A20" s="107"/>
      <c r="B20" s="88">
        <v>85</v>
      </c>
      <c r="C20" s="135">
        <v>13</v>
      </c>
      <c r="D20" s="135">
        <v>13</v>
      </c>
      <c r="E20" s="135">
        <v>16</v>
      </c>
      <c r="F20" s="135">
        <v>14</v>
      </c>
      <c r="G20" s="137">
        <v>12</v>
      </c>
      <c r="H20" s="135">
        <v>1</v>
      </c>
      <c r="I20" s="135">
        <v>8</v>
      </c>
      <c r="J20" s="135">
        <v>0</v>
      </c>
      <c r="K20" s="135">
        <v>12</v>
      </c>
      <c r="L20" s="135">
        <v>2</v>
      </c>
      <c r="M20" s="88"/>
      <c r="N20" s="88">
        <f t="shared" si="1"/>
        <v>13.6</v>
      </c>
      <c r="O20" s="88">
        <f t="shared" si="2"/>
        <v>1.51657508881031</v>
      </c>
      <c r="P20" s="88">
        <f t="shared" si="0"/>
        <v>4.5999999999999996</v>
      </c>
      <c r="Q20" s="108">
        <f t="shared" si="3"/>
        <v>5.1768716422179137</v>
      </c>
    </row>
    <row r="21" spans="1:17" x14ac:dyDescent="0.2">
      <c r="A21" s="107"/>
      <c r="B21" s="88">
        <v>90</v>
      </c>
      <c r="C21" s="135">
        <v>13</v>
      </c>
      <c r="D21" s="135">
        <v>13</v>
      </c>
      <c r="E21" s="135">
        <v>13</v>
      </c>
      <c r="F21" s="135">
        <v>11</v>
      </c>
      <c r="G21" s="137">
        <v>12</v>
      </c>
      <c r="H21" s="135">
        <v>4</v>
      </c>
      <c r="I21" s="135">
        <v>10</v>
      </c>
      <c r="J21" s="135">
        <v>3</v>
      </c>
      <c r="K21" s="135">
        <v>10</v>
      </c>
      <c r="L21" s="135">
        <v>4</v>
      </c>
      <c r="M21" s="88"/>
      <c r="N21" s="88">
        <f t="shared" si="1"/>
        <v>12.4</v>
      </c>
      <c r="O21" s="88">
        <f t="shared" si="2"/>
        <v>0.89442719099991586</v>
      </c>
      <c r="P21" s="88">
        <f t="shared" si="0"/>
        <v>6.2</v>
      </c>
      <c r="Q21" s="108">
        <f t="shared" si="3"/>
        <v>3.4928498393145966</v>
      </c>
    </row>
    <row r="22" spans="1:17" ht="12.75" thickBot="1" x14ac:dyDescent="0.25">
      <c r="A22" s="109"/>
      <c r="B22" s="110">
        <v>95</v>
      </c>
      <c r="C22" s="136">
        <v>20</v>
      </c>
      <c r="D22" s="136">
        <v>18</v>
      </c>
      <c r="E22" s="136">
        <v>12</v>
      </c>
      <c r="F22" s="136">
        <v>11</v>
      </c>
      <c r="G22" s="138">
        <v>11</v>
      </c>
      <c r="H22" s="136">
        <v>6</v>
      </c>
      <c r="I22" s="136">
        <v>12</v>
      </c>
      <c r="J22" s="136">
        <v>2</v>
      </c>
      <c r="K22" s="136">
        <v>12</v>
      </c>
      <c r="L22" s="136">
        <v>7</v>
      </c>
      <c r="M22" s="110"/>
      <c r="N22" s="110">
        <f t="shared" si="1"/>
        <v>14.4</v>
      </c>
      <c r="O22" s="110">
        <f t="shared" si="2"/>
        <v>4.2778499272414887</v>
      </c>
      <c r="P22" s="110">
        <f t="shared" si="0"/>
        <v>7.8</v>
      </c>
      <c r="Q22" s="111">
        <f t="shared" si="3"/>
        <v>4.2661458015403086</v>
      </c>
    </row>
    <row r="23" spans="1:17" x14ac:dyDescent="0.2">
      <c r="B23" s="88"/>
      <c r="C23" s="6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x14ac:dyDescent="0.2">
      <c r="B24" s="88"/>
      <c r="C24" s="6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x14ac:dyDescent="0.2">
      <c r="A25" s="75" t="s">
        <v>75</v>
      </c>
      <c r="B25" s="88">
        <v>0</v>
      </c>
      <c r="C25" s="66">
        <v>10.68</v>
      </c>
      <c r="D25" s="88">
        <v>13.35</v>
      </c>
      <c r="E25" s="88">
        <v>13.35</v>
      </c>
      <c r="F25" s="88">
        <v>16.02</v>
      </c>
      <c r="G25" s="103">
        <v>18.690000000000001</v>
      </c>
      <c r="H25" s="88">
        <v>15</v>
      </c>
      <c r="I25" s="88">
        <v>13</v>
      </c>
      <c r="J25" s="88">
        <v>12</v>
      </c>
      <c r="K25" s="88">
        <v>12</v>
      </c>
      <c r="L25" s="88">
        <v>11</v>
      </c>
      <c r="M25" s="88"/>
      <c r="N25" s="88">
        <f>AVERAGE(C25:G25)</f>
        <v>14.418000000000001</v>
      </c>
      <c r="O25" s="88">
        <f>STDEV(C25:G25)</f>
        <v>3.044268385014695</v>
      </c>
      <c r="P25" s="88">
        <f t="shared" ref="P25:P43" si="4">AVERAGE(H25:L25)</f>
        <v>12.6</v>
      </c>
      <c r="Q25" s="88">
        <f>STDEV(H25:L25)</f>
        <v>1.5165750888103138</v>
      </c>
    </row>
    <row r="26" spans="1:17" x14ac:dyDescent="0.2">
      <c r="B26" s="88">
        <v>10</v>
      </c>
      <c r="C26" s="66">
        <v>10.68</v>
      </c>
      <c r="D26" s="88">
        <v>13.35</v>
      </c>
      <c r="E26" s="88">
        <v>13.35</v>
      </c>
      <c r="F26" s="88">
        <v>10.68</v>
      </c>
      <c r="G26" s="103">
        <v>13.35</v>
      </c>
      <c r="H26" s="88">
        <v>9</v>
      </c>
      <c r="I26" s="88">
        <v>11</v>
      </c>
      <c r="J26" s="88">
        <v>10</v>
      </c>
      <c r="K26" s="88">
        <v>10</v>
      </c>
      <c r="L26" s="88">
        <v>10</v>
      </c>
      <c r="M26" s="88"/>
      <c r="N26" s="88">
        <f t="shared" ref="N26:N43" si="5">AVERAGE(C26:G26)</f>
        <v>12.282</v>
      </c>
      <c r="O26" s="88">
        <f t="shared" ref="O26:O43" si="6">STDEV(C26:G26)</f>
        <v>1.4624192285387805</v>
      </c>
      <c r="P26" s="88">
        <f t="shared" si="4"/>
        <v>10</v>
      </c>
      <c r="Q26" s="88">
        <f t="shared" ref="Q26:Q43" si="7">STDEV(H26:L26)</f>
        <v>0.70710678118654757</v>
      </c>
    </row>
    <row r="27" spans="1:17" x14ac:dyDescent="0.2">
      <c r="B27" s="88">
        <v>15</v>
      </c>
      <c r="C27" s="66">
        <v>10.68</v>
      </c>
      <c r="D27" s="88">
        <v>10.68</v>
      </c>
      <c r="E27" s="88">
        <v>10.68</v>
      </c>
      <c r="F27" s="88">
        <v>10.68</v>
      </c>
      <c r="G27" s="103">
        <v>16.02</v>
      </c>
      <c r="H27" s="88">
        <v>8</v>
      </c>
      <c r="I27" s="88">
        <v>10</v>
      </c>
      <c r="J27" s="88">
        <v>10</v>
      </c>
      <c r="K27" s="88">
        <v>10</v>
      </c>
      <c r="L27" s="88">
        <v>10</v>
      </c>
      <c r="M27" s="88"/>
      <c r="N27" s="88">
        <f t="shared" si="5"/>
        <v>11.747999999999999</v>
      </c>
      <c r="O27" s="88">
        <f t="shared" si="6"/>
        <v>2.3881205999697781</v>
      </c>
      <c r="P27" s="88">
        <f t="shared" si="4"/>
        <v>9.6</v>
      </c>
      <c r="Q27" s="88">
        <f t="shared" si="7"/>
        <v>0.89442719099991574</v>
      </c>
    </row>
    <row r="28" spans="1:17" x14ac:dyDescent="0.2">
      <c r="B28" s="88">
        <v>20</v>
      </c>
      <c r="C28" s="66">
        <v>8.01</v>
      </c>
      <c r="D28" s="88">
        <v>8.01</v>
      </c>
      <c r="E28" s="88">
        <v>8.01</v>
      </c>
      <c r="F28" s="88">
        <v>10.68</v>
      </c>
      <c r="G28" s="103">
        <v>10.68</v>
      </c>
      <c r="H28" s="88">
        <v>8</v>
      </c>
      <c r="I28" s="88">
        <v>10</v>
      </c>
      <c r="J28" s="88">
        <v>9</v>
      </c>
      <c r="K28" s="88">
        <v>10</v>
      </c>
      <c r="L28" s="88">
        <v>10</v>
      </c>
      <c r="M28" s="88"/>
      <c r="N28" s="88">
        <f t="shared" si="5"/>
        <v>9.0779999999999994</v>
      </c>
      <c r="O28" s="88">
        <f t="shared" si="6"/>
        <v>1.4624192285387903</v>
      </c>
      <c r="P28" s="88">
        <f t="shared" si="4"/>
        <v>9.4</v>
      </c>
      <c r="Q28" s="88">
        <f t="shared" si="7"/>
        <v>0.89442719099991586</v>
      </c>
    </row>
    <row r="29" spans="1:17" x14ac:dyDescent="0.2">
      <c r="B29" s="88">
        <v>25</v>
      </c>
      <c r="C29" s="66">
        <v>10.68</v>
      </c>
      <c r="D29" s="88">
        <v>13.35</v>
      </c>
      <c r="E29" s="88">
        <v>13.35</v>
      </c>
      <c r="F29" s="88">
        <v>10.68</v>
      </c>
      <c r="G29" s="103">
        <v>10.68</v>
      </c>
      <c r="H29" s="88">
        <v>9</v>
      </c>
      <c r="I29" s="88">
        <v>10</v>
      </c>
      <c r="J29" s="88">
        <v>14</v>
      </c>
      <c r="K29" s="88">
        <v>13</v>
      </c>
      <c r="L29" s="88">
        <v>9</v>
      </c>
      <c r="M29" s="88"/>
      <c r="N29" s="88">
        <f t="shared" si="5"/>
        <v>11.748000000000001</v>
      </c>
      <c r="O29" s="88">
        <f t="shared" si="6"/>
        <v>1.4624192285387903</v>
      </c>
      <c r="P29" s="88">
        <f t="shared" si="4"/>
        <v>11</v>
      </c>
      <c r="Q29" s="88">
        <f t="shared" si="7"/>
        <v>2.3452078799117149</v>
      </c>
    </row>
    <row r="30" spans="1:17" x14ac:dyDescent="0.2">
      <c r="B30" s="88">
        <v>30</v>
      </c>
      <c r="C30" s="66">
        <v>16.02</v>
      </c>
      <c r="D30" s="88">
        <v>18.690000000000001</v>
      </c>
      <c r="E30" s="88">
        <v>18.690000000000001</v>
      </c>
      <c r="F30" s="88">
        <v>18.690000000000001</v>
      </c>
      <c r="G30" s="103">
        <v>16.02</v>
      </c>
      <c r="H30" s="88">
        <v>15</v>
      </c>
      <c r="I30" s="88">
        <v>15</v>
      </c>
      <c r="J30" s="88">
        <v>16</v>
      </c>
      <c r="K30" s="88">
        <v>17</v>
      </c>
      <c r="L30" s="88">
        <v>15</v>
      </c>
      <c r="M30" s="88"/>
      <c r="N30" s="88">
        <f t="shared" si="5"/>
        <v>17.622</v>
      </c>
      <c r="O30" s="88">
        <f t="shared" si="6"/>
        <v>1.4624192285387945</v>
      </c>
      <c r="P30" s="88">
        <f t="shared" si="4"/>
        <v>15.6</v>
      </c>
      <c r="Q30" s="88">
        <f t="shared" si="7"/>
        <v>0.89442719099991586</v>
      </c>
    </row>
    <row r="31" spans="1:17" x14ac:dyDescent="0.2">
      <c r="B31" s="88">
        <v>35</v>
      </c>
      <c r="C31" s="66">
        <v>16.02</v>
      </c>
      <c r="D31" s="88">
        <v>13.35</v>
      </c>
      <c r="E31" s="88">
        <v>16.02</v>
      </c>
      <c r="F31" s="88">
        <v>13.35</v>
      </c>
      <c r="G31" s="103">
        <v>16.02</v>
      </c>
      <c r="H31" s="88">
        <v>10</v>
      </c>
      <c r="I31" s="88">
        <v>10</v>
      </c>
      <c r="J31" s="88">
        <v>10</v>
      </c>
      <c r="K31" s="88">
        <v>12</v>
      </c>
      <c r="L31" s="88">
        <v>11</v>
      </c>
      <c r="M31" s="88"/>
      <c r="N31" s="88">
        <f t="shared" si="5"/>
        <v>14.952000000000002</v>
      </c>
      <c r="O31" s="88">
        <f t="shared" si="6"/>
        <v>1.4624192285387936</v>
      </c>
      <c r="P31" s="88">
        <f t="shared" si="4"/>
        <v>10.6</v>
      </c>
      <c r="Q31" s="88">
        <f t="shared" si="7"/>
        <v>0.89442719099991586</v>
      </c>
    </row>
    <row r="32" spans="1:17" x14ac:dyDescent="0.2">
      <c r="B32" s="88">
        <v>40</v>
      </c>
      <c r="C32" s="66">
        <v>13.35</v>
      </c>
      <c r="D32" s="88">
        <v>16.02</v>
      </c>
      <c r="E32" s="88">
        <v>18.690000000000001</v>
      </c>
      <c r="F32" s="88">
        <v>16.02</v>
      </c>
      <c r="G32" s="103">
        <v>16.02</v>
      </c>
      <c r="H32" s="88">
        <v>9</v>
      </c>
      <c r="I32" s="88">
        <v>11</v>
      </c>
      <c r="J32" s="88">
        <v>10</v>
      </c>
      <c r="K32" s="88">
        <v>11</v>
      </c>
      <c r="L32" s="88">
        <v>10</v>
      </c>
      <c r="M32" s="88"/>
      <c r="N32" s="88">
        <f t="shared" si="5"/>
        <v>16.02</v>
      </c>
      <c r="O32" s="88">
        <f t="shared" si="6"/>
        <v>1.8879751057681029</v>
      </c>
      <c r="P32" s="88">
        <f t="shared" si="4"/>
        <v>10.199999999999999</v>
      </c>
      <c r="Q32" s="88">
        <f t="shared" si="7"/>
        <v>0.83666002653407556</v>
      </c>
    </row>
    <row r="33" spans="1:17" x14ac:dyDescent="0.2">
      <c r="B33" s="88">
        <v>45</v>
      </c>
      <c r="C33" s="66">
        <v>16.02</v>
      </c>
      <c r="D33" s="88">
        <v>16.02</v>
      </c>
      <c r="E33" s="88">
        <v>13.35</v>
      </c>
      <c r="F33" s="88">
        <v>16.02</v>
      </c>
      <c r="G33" s="103">
        <v>16.02</v>
      </c>
      <c r="H33" s="88">
        <v>9</v>
      </c>
      <c r="I33" s="88">
        <v>10</v>
      </c>
      <c r="J33" s="88">
        <v>9</v>
      </c>
      <c r="K33" s="88">
        <v>12</v>
      </c>
      <c r="L33" s="88">
        <v>9</v>
      </c>
      <c r="M33" s="88"/>
      <c r="N33" s="88">
        <f t="shared" si="5"/>
        <v>15.485999999999999</v>
      </c>
      <c r="O33" s="88">
        <f t="shared" si="6"/>
        <v>1.1940602999848877</v>
      </c>
      <c r="P33" s="88">
        <f t="shared" si="4"/>
        <v>9.8000000000000007</v>
      </c>
      <c r="Q33" s="88">
        <f t="shared" si="7"/>
        <v>1.3038404810405309</v>
      </c>
    </row>
    <row r="34" spans="1:17" x14ac:dyDescent="0.2">
      <c r="B34" s="88">
        <v>50</v>
      </c>
      <c r="C34" s="66">
        <v>14</v>
      </c>
      <c r="D34" s="88">
        <v>13.35</v>
      </c>
      <c r="E34" s="88">
        <v>13.35</v>
      </c>
      <c r="F34" s="88">
        <v>13.35</v>
      </c>
      <c r="G34" s="103">
        <v>10.68</v>
      </c>
      <c r="H34" s="88">
        <v>9</v>
      </c>
      <c r="I34" s="88">
        <v>9</v>
      </c>
      <c r="J34" s="88">
        <v>9</v>
      </c>
      <c r="K34" s="88">
        <v>12</v>
      </c>
      <c r="L34" s="88">
        <v>10</v>
      </c>
      <c r="M34" s="88"/>
      <c r="N34" s="88">
        <f t="shared" si="5"/>
        <v>12.946000000000002</v>
      </c>
      <c r="O34" s="88">
        <f t="shared" si="6"/>
        <v>1.2976247531547787</v>
      </c>
      <c r="P34" s="88">
        <f t="shared" si="4"/>
        <v>9.8000000000000007</v>
      </c>
      <c r="Q34" s="88">
        <f t="shared" si="7"/>
        <v>1.3038404810405309</v>
      </c>
    </row>
    <row r="35" spans="1:17" x14ac:dyDescent="0.2">
      <c r="B35" s="88">
        <v>55</v>
      </c>
      <c r="C35" s="66">
        <v>13</v>
      </c>
      <c r="D35" s="88">
        <v>13.35</v>
      </c>
      <c r="E35" s="88">
        <v>13.35</v>
      </c>
      <c r="F35" s="88">
        <v>16.02</v>
      </c>
      <c r="G35" s="103">
        <v>16.02</v>
      </c>
      <c r="H35" s="88">
        <v>9</v>
      </c>
      <c r="I35" s="88">
        <v>8</v>
      </c>
      <c r="J35" s="88">
        <v>10</v>
      </c>
      <c r="K35" s="88">
        <v>7</v>
      </c>
      <c r="L35" s="88">
        <v>9</v>
      </c>
      <c r="M35" s="88"/>
      <c r="N35" s="88">
        <f t="shared" si="5"/>
        <v>14.347999999999999</v>
      </c>
      <c r="O35" s="88">
        <f t="shared" si="6"/>
        <v>1.5329938029881267</v>
      </c>
      <c r="P35" s="88">
        <f t="shared" si="4"/>
        <v>8.6</v>
      </c>
      <c r="Q35" s="88">
        <f t="shared" si="7"/>
        <v>1.1401754250991367</v>
      </c>
    </row>
    <row r="36" spans="1:17" x14ac:dyDescent="0.2">
      <c r="B36" s="88">
        <v>60</v>
      </c>
      <c r="C36" s="66">
        <v>13.35</v>
      </c>
      <c r="D36" s="88">
        <v>16.02</v>
      </c>
      <c r="E36" s="88">
        <v>13.35</v>
      </c>
      <c r="F36" s="88">
        <v>16.02</v>
      </c>
      <c r="G36" s="103">
        <v>13.35</v>
      </c>
      <c r="H36" s="88">
        <v>8</v>
      </c>
      <c r="I36" s="88">
        <v>9</v>
      </c>
      <c r="J36" s="88">
        <v>9</v>
      </c>
      <c r="K36" s="88">
        <v>9</v>
      </c>
      <c r="L36" s="88">
        <v>9</v>
      </c>
      <c r="M36" s="88"/>
      <c r="N36" s="88">
        <f t="shared" si="5"/>
        <v>14.417999999999997</v>
      </c>
      <c r="O36" s="88">
        <f t="shared" si="6"/>
        <v>1.4624192285387936</v>
      </c>
      <c r="P36" s="88">
        <f t="shared" si="4"/>
        <v>8.8000000000000007</v>
      </c>
      <c r="Q36" s="88">
        <f t="shared" si="7"/>
        <v>0.44721359549995793</v>
      </c>
    </row>
    <row r="37" spans="1:17" x14ac:dyDescent="0.2">
      <c r="B37" s="88">
        <v>65</v>
      </c>
      <c r="C37" s="66">
        <v>16.02</v>
      </c>
      <c r="D37" s="88">
        <v>16.02</v>
      </c>
      <c r="E37" s="88">
        <v>16.02</v>
      </c>
      <c r="F37" s="88">
        <v>16.02</v>
      </c>
      <c r="G37" s="103">
        <v>16.02</v>
      </c>
      <c r="H37" s="88">
        <v>8</v>
      </c>
      <c r="I37" s="88">
        <v>10</v>
      </c>
      <c r="J37" s="88">
        <v>9</v>
      </c>
      <c r="K37" s="88">
        <v>9</v>
      </c>
      <c r="L37" s="88">
        <v>9</v>
      </c>
      <c r="M37" s="88"/>
      <c r="N37" s="88">
        <f t="shared" si="5"/>
        <v>16.02</v>
      </c>
      <c r="O37" s="88">
        <f t="shared" si="6"/>
        <v>0</v>
      </c>
      <c r="P37" s="88">
        <f t="shared" si="4"/>
        <v>9</v>
      </c>
      <c r="Q37" s="88">
        <f t="shared" si="7"/>
        <v>0.70710678118654757</v>
      </c>
    </row>
    <row r="38" spans="1:17" x14ac:dyDescent="0.2">
      <c r="B38" s="88">
        <v>70</v>
      </c>
      <c r="C38" s="66">
        <v>13.35</v>
      </c>
      <c r="D38" s="88">
        <v>18.690000000000001</v>
      </c>
      <c r="E38" s="88">
        <v>16.02</v>
      </c>
      <c r="F38" s="88">
        <v>16.02</v>
      </c>
      <c r="G38" s="103">
        <v>13.35</v>
      </c>
      <c r="H38" s="88">
        <v>9</v>
      </c>
      <c r="I38" s="88">
        <v>11</v>
      </c>
      <c r="J38" s="88">
        <v>9</v>
      </c>
      <c r="K38" s="88">
        <v>11</v>
      </c>
      <c r="L38" s="88">
        <v>7</v>
      </c>
      <c r="M38" s="88"/>
      <c r="N38" s="88">
        <f t="shared" si="5"/>
        <v>15.485999999999999</v>
      </c>
      <c r="O38" s="88">
        <f t="shared" si="6"/>
        <v>2.2338822708460064</v>
      </c>
      <c r="P38" s="88">
        <f t="shared" si="4"/>
        <v>9.4</v>
      </c>
      <c r="Q38" s="88">
        <f t="shared" si="7"/>
        <v>1.6733200530681502</v>
      </c>
    </row>
    <row r="39" spans="1:17" x14ac:dyDescent="0.2">
      <c r="B39" s="88">
        <v>75</v>
      </c>
      <c r="C39" s="66">
        <v>16.02</v>
      </c>
      <c r="D39" s="88">
        <v>16.02</v>
      </c>
      <c r="E39" s="88">
        <v>10.68</v>
      </c>
      <c r="F39" s="88">
        <v>13.35</v>
      </c>
      <c r="G39" s="103">
        <v>16.02</v>
      </c>
      <c r="H39" s="88">
        <v>8</v>
      </c>
      <c r="I39" s="88">
        <v>9</v>
      </c>
      <c r="J39" s="88">
        <v>9</v>
      </c>
      <c r="K39" s="88">
        <v>8</v>
      </c>
      <c r="L39" s="88">
        <v>7</v>
      </c>
      <c r="M39" s="88"/>
      <c r="N39" s="88">
        <f t="shared" si="5"/>
        <v>14.418000000000001</v>
      </c>
      <c r="O39" s="88">
        <f t="shared" si="6"/>
        <v>2.3881205999697661</v>
      </c>
      <c r="P39" s="88">
        <f t="shared" si="4"/>
        <v>8.1999999999999993</v>
      </c>
      <c r="Q39" s="88">
        <f t="shared" si="7"/>
        <v>0.83666002653407556</v>
      </c>
    </row>
    <row r="40" spans="1:17" x14ac:dyDescent="0.2">
      <c r="B40" s="88">
        <v>80</v>
      </c>
      <c r="C40" s="66">
        <v>13.35</v>
      </c>
      <c r="D40" s="88">
        <v>16.02</v>
      </c>
      <c r="E40" s="88">
        <v>10.68</v>
      </c>
      <c r="F40" s="88">
        <v>13.35</v>
      </c>
      <c r="G40" s="103">
        <v>10.68</v>
      </c>
      <c r="H40" s="88">
        <v>11</v>
      </c>
      <c r="I40" s="88">
        <v>8</v>
      </c>
      <c r="J40" s="88">
        <v>7</v>
      </c>
      <c r="K40" s="88">
        <v>6</v>
      </c>
      <c r="L40" s="88">
        <v>9</v>
      </c>
      <c r="M40" s="88"/>
      <c r="N40" s="88">
        <f t="shared" si="5"/>
        <v>12.815999999999999</v>
      </c>
      <c r="O40" s="88">
        <f t="shared" si="6"/>
        <v>2.2338822708459811</v>
      </c>
      <c r="P40" s="88">
        <f t="shared" si="4"/>
        <v>8.1999999999999993</v>
      </c>
      <c r="Q40" s="88">
        <f t="shared" si="7"/>
        <v>1.9235384061671352</v>
      </c>
    </row>
    <row r="41" spans="1:17" x14ac:dyDescent="0.2">
      <c r="B41" s="88">
        <v>85</v>
      </c>
      <c r="C41" s="66">
        <v>13.35</v>
      </c>
      <c r="D41" s="88">
        <v>18.690000000000001</v>
      </c>
      <c r="E41" s="88">
        <v>13.35</v>
      </c>
      <c r="F41" s="88">
        <v>13.35</v>
      </c>
      <c r="G41" s="103">
        <v>13.35</v>
      </c>
      <c r="H41" s="88">
        <v>9</v>
      </c>
      <c r="I41" s="88">
        <v>10</v>
      </c>
      <c r="J41" s="88">
        <v>7</v>
      </c>
      <c r="K41" s="88">
        <v>7</v>
      </c>
      <c r="L41" s="88">
        <v>6</v>
      </c>
      <c r="M41" s="88"/>
      <c r="N41" s="88">
        <f t="shared" si="5"/>
        <v>14.418000000000001</v>
      </c>
      <c r="O41" s="88">
        <f t="shared" si="6"/>
        <v>2.3881205999697781</v>
      </c>
      <c r="P41" s="88">
        <f t="shared" si="4"/>
        <v>7.8</v>
      </c>
      <c r="Q41" s="88">
        <f t="shared" si="7"/>
        <v>1.6431676725154991</v>
      </c>
    </row>
    <row r="42" spans="1:17" x14ac:dyDescent="0.2">
      <c r="B42" s="88">
        <v>90</v>
      </c>
      <c r="C42" s="66">
        <v>10.68</v>
      </c>
      <c r="D42" s="88">
        <v>13.35</v>
      </c>
      <c r="E42" s="88">
        <v>8.01</v>
      </c>
      <c r="F42" s="88">
        <v>10.68</v>
      </c>
      <c r="G42" s="103">
        <v>8.01</v>
      </c>
      <c r="H42" s="88">
        <v>9</v>
      </c>
      <c r="I42" s="88">
        <v>11</v>
      </c>
      <c r="J42" s="88">
        <v>11</v>
      </c>
      <c r="K42" s="88">
        <v>7</v>
      </c>
      <c r="L42" s="88">
        <v>9</v>
      </c>
      <c r="M42" s="88"/>
      <c r="N42" s="88">
        <f t="shared" si="5"/>
        <v>10.145999999999999</v>
      </c>
      <c r="O42" s="88">
        <f t="shared" si="6"/>
        <v>2.2338822708459873</v>
      </c>
      <c r="P42" s="88">
        <f t="shared" si="4"/>
        <v>9.4</v>
      </c>
      <c r="Q42" s="88">
        <f t="shared" si="7"/>
        <v>1.6733200530681502</v>
      </c>
    </row>
    <row r="43" spans="1:17" x14ac:dyDescent="0.2">
      <c r="B43" s="88">
        <v>95</v>
      </c>
      <c r="C43" s="66">
        <v>10.68</v>
      </c>
      <c r="D43" s="88">
        <v>13.35</v>
      </c>
      <c r="E43" s="88">
        <v>8.01</v>
      </c>
      <c r="F43" s="88">
        <v>13.35</v>
      </c>
      <c r="G43" s="103">
        <v>10.68</v>
      </c>
      <c r="H43" s="88">
        <v>10</v>
      </c>
      <c r="I43" s="88">
        <v>11</v>
      </c>
      <c r="J43" s="88">
        <v>10</v>
      </c>
      <c r="K43" s="88">
        <v>7</v>
      </c>
      <c r="L43" s="88">
        <v>7</v>
      </c>
      <c r="M43" s="88"/>
      <c r="N43" s="88">
        <f t="shared" si="5"/>
        <v>11.214</v>
      </c>
      <c r="O43" s="88">
        <f t="shared" si="6"/>
        <v>2.2338822708459811</v>
      </c>
      <c r="P43" s="88">
        <f t="shared" si="4"/>
        <v>9</v>
      </c>
      <c r="Q43" s="88">
        <f t="shared" si="7"/>
        <v>1.8708286933869707</v>
      </c>
    </row>
    <row r="48" spans="1:17" x14ac:dyDescent="0.2">
      <c r="A48" s="75" t="s">
        <v>76</v>
      </c>
      <c r="B48" s="88">
        <v>0</v>
      </c>
      <c r="C48" s="66">
        <v>13.95</v>
      </c>
      <c r="D48" s="88">
        <v>11.16</v>
      </c>
      <c r="E48" s="88">
        <v>13.95</v>
      </c>
      <c r="F48" s="88">
        <v>13.95</v>
      </c>
      <c r="G48" s="103"/>
      <c r="H48" s="88">
        <v>12</v>
      </c>
      <c r="I48" s="88">
        <v>14</v>
      </c>
      <c r="J48" s="88">
        <v>17</v>
      </c>
      <c r="K48" s="88">
        <v>9</v>
      </c>
      <c r="L48" s="88">
        <v>9</v>
      </c>
      <c r="M48" s="88"/>
      <c r="N48" s="88">
        <f>AVERAGE(C48:G48)</f>
        <v>13.252500000000001</v>
      </c>
      <c r="O48" s="88">
        <f>STDEV(C48:G48)</f>
        <v>1.3949999999999996</v>
      </c>
      <c r="P48" s="88">
        <f t="shared" ref="P48:P66" si="8">AVERAGE(H48:L48)</f>
        <v>12.2</v>
      </c>
      <c r="Q48" s="88">
        <f>STDEV(H48:L48)</f>
        <v>3.4205262752974122</v>
      </c>
    </row>
    <row r="49" spans="2:17" x14ac:dyDescent="0.2">
      <c r="B49" s="88">
        <v>10</v>
      </c>
      <c r="C49" s="66">
        <v>13.95</v>
      </c>
      <c r="D49" s="88">
        <v>13.95</v>
      </c>
      <c r="E49" s="88">
        <v>16.739999999999998</v>
      </c>
      <c r="F49" s="88">
        <v>13.95</v>
      </c>
      <c r="G49" s="103"/>
      <c r="H49" s="88">
        <v>17</v>
      </c>
      <c r="I49" s="88">
        <v>12</v>
      </c>
      <c r="J49" s="88">
        <v>12</v>
      </c>
      <c r="K49" s="88">
        <v>15</v>
      </c>
      <c r="L49" s="88">
        <v>10</v>
      </c>
      <c r="M49" s="88"/>
      <c r="N49" s="88">
        <f t="shared" ref="N49:N66" si="9">AVERAGE(C49:G49)</f>
        <v>14.647500000000001</v>
      </c>
      <c r="O49" s="88">
        <f t="shared" ref="O49:O66" si="10">STDEV(C49:G49)</f>
        <v>1.3949999999999996</v>
      </c>
      <c r="P49" s="88">
        <f t="shared" si="8"/>
        <v>13.2</v>
      </c>
      <c r="Q49" s="88">
        <f t="shared" ref="Q49:Q66" si="11">STDEV(H49:L49)</f>
        <v>2.7748873851023195</v>
      </c>
    </row>
    <row r="50" spans="2:17" x14ac:dyDescent="0.2">
      <c r="B50" s="88">
        <v>15</v>
      </c>
      <c r="C50" s="66">
        <v>11.16</v>
      </c>
      <c r="D50" s="88">
        <v>8.3699999999999992</v>
      </c>
      <c r="E50" s="88">
        <v>11.16</v>
      </c>
      <c r="F50" s="88">
        <v>11.16</v>
      </c>
      <c r="G50" s="103"/>
      <c r="H50" s="88">
        <v>12</v>
      </c>
      <c r="I50" s="88">
        <v>11</v>
      </c>
      <c r="J50" s="88">
        <v>11</v>
      </c>
      <c r="K50" s="88">
        <v>8</v>
      </c>
      <c r="L50" s="88">
        <v>9</v>
      </c>
      <c r="M50" s="88"/>
      <c r="N50" s="88">
        <f t="shared" si="9"/>
        <v>10.4625</v>
      </c>
      <c r="O50" s="88">
        <f t="shared" si="10"/>
        <v>1.3950000000000005</v>
      </c>
      <c r="P50" s="88">
        <f t="shared" si="8"/>
        <v>10.199999999999999</v>
      </c>
      <c r="Q50" s="88">
        <f t="shared" si="11"/>
        <v>1.6431676725154949</v>
      </c>
    </row>
    <row r="51" spans="2:17" x14ac:dyDescent="0.2">
      <c r="B51" s="88">
        <v>20</v>
      </c>
      <c r="C51" s="66">
        <v>13.95</v>
      </c>
      <c r="D51" s="88">
        <v>11.16</v>
      </c>
      <c r="E51" s="88">
        <v>16.739999999999998</v>
      </c>
      <c r="F51" s="88">
        <v>13.95</v>
      </c>
      <c r="G51" s="103"/>
      <c r="H51" s="88">
        <v>9</v>
      </c>
      <c r="I51" s="88">
        <v>13</v>
      </c>
      <c r="J51" s="88">
        <v>12</v>
      </c>
      <c r="K51" s="88">
        <v>13</v>
      </c>
      <c r="L51" s="88">
        <v>8</v>
      </c>
      <c r="M51" s="88"/>
      <c r="N51" s="88">
        <f t="shared" si="9"/>
        <v>13.95</v>
      </c>
      <c r="O51" s="88">
        <f t="shared" si="10"/>
        <v>2.2780254607883506</v>
      </c>
      <c r="P51" s="88">
        <f t="shared" si="8"/>
        <v>11</v>
      </c>
      <c r="Q51" s="88">
        <f t="shared" si="11"/>
        <v>2.3452078799117149</v>
      </c>
    </row>
    <row r="52" spans="2:17" x14ac:dyDescent="0.2">
      <c r="B52" s="88">
        <v>25</v>
      </c>
      <c r="C52" s="66">
        <v>11.16</v>
      </c>
      <c r="D52" s="88">
        <v>11.16</v>
      </c>
      <c r="E52" s="88">
        <v>13.95</v>
      </c>
      <c r="F52" s="88">
        <v>13.95</v>
      </c>
      <c r="G52" s="103"/>
      <c r="H52" s="88">
        <v>10</v>
      </c>
      <c r="I52" s="88">
        <v>12</v>
      </c>
      <c r="J52" s="88">
        <v>12</v>
      </c>
      <c r="K52" s="88">
        <v>8</v>
      </c>
      <c r="L52" s="88">
        <v>8</v>
      </c>
      <c r="M52" s="88"/>
      <c r="N52" s="88">
        <f t="shared" si="9"/>
        <v>12.555</v>
      </c>
      <c r="O52" s="88">
        <f t="shared" si="10"/>
        <v>1.6108072510390641</v>
      </c>
      <c r="P52" s="88">
        <f t="shared" si="8"/>
        <v>10</v>
      </c>
      <c r="Q52" s="88">
        <f t="shared" si="11"/>
        <v>2</v>
      </c>
    </row>
    <row r="53" spans="2:17" x14ac:dyDescent="0.2">
      <c r="B53" s="88">
        <v>30</v>
      </c>
      <c r="C53" s="66">
        <v>11.16</v>
      </c>
      <c r="D53" s="88">
        <v>11.16</v>
      </c>
      <c r="E53" s="88">
        <v>13.95</v>
      </c>
      <c r="F53" s="88">
        <v>11.16</v>
      </c>
      <c r="G53" s="103"/>
      <c r="H53" s="88">
        <v>15</v>
      </c>
      <c r="I53" s="88">
        <v>22</v>
      </c>
      <c r="J53" s="88">
        <v>20</v>
      </c>
      <c r="K53" s="88">
        <v>10</v>
      </c>
      <c r="L53" s="88">
        <v>12</v>
      </c>
      <c r="M53" s="88"/>
      <c r="N53" s="88">
        <f t="shared" si="9"/>
        <v>11.857499999999998</v>
      </c>
      <c r="O53" s="88">
        <f t="shared" si="10"/>
        <v>1.3950000000000276</v>
      </c>
      <c r="P53" s="88">
        <f t="shared" si="8"/>
        <v>15.8</v>
      </c>
      <c r="Q53" s="88">
        <f t="shared" si="11"/>
        <v>5.1185935568278902</v>
      </c>
    </row>
    <row r="54" spans="2:17" x14ac:dyDescent="0.2">
      <c r="B54" s="88">
        <v>35</v>
      </c>
      <c r="C54" s="66">
        <v>11.16</v>
      </c>
      <c r="D54" s="88">
        <v>13.95</v>
      </c>
      <c r="E54" s="88">
        <v>16.739999999999998</v>
      </c>
      <c r="F54" s="88">
        <v>11.16</v>
      </c>
      <c r="G54" s="103"/>
      <c r="H54" s="88">
        <v>9</v>
      </c>
      <c r="I54" s="88">
        <v>16</v>
      </c>
      <c r="J54" s="88">
        <v>14</v>
      </c>
      <c r="K54" s="88">
        <v>7</v>
      </c>
      <c r="L54" s="88">
        <v>7</v>
      </c>
      <c r="M54" s="88"/>
      <c r="N54" s="88">
        <f t="shared" si="9"/>
        <v>13.252499999999998</v>
      </c>
      <c r="O54" s="88">
        <f t="shared" si="10"/>
        <v>2.6712216306401935</v>
      </c>
      <c r="P54" s="88">
        <f t="shared" si="8"/>
        <v>10.6</v>
      </c>
      <c r="Q54" s="88">
        <f t="shared" si="11"/>
        <v>4.1593268686170859</v>
      </c>
    </row>
    <row r="55" spans="2:17" x14ac:dyDescent="0.2">
      <c r="B55" s="88">
        <v>40</v>
      </c>
      <c r="C55" s="66">
        <v>11.16</v>
      </c>
      <c r="D55" s="88">
        <v>11.16</v>
      </c>
      <c r="E55" s="88">
        <v>13.95</v>
      </c>
      <c r="F55" s="88">
        <v>13.95</v>
      </c>
      <c r="G55" s="103"/>
      <c r="H55" s="88">
        <v>9</v>
      </c>
      <c r="I55" s="88">
        <v>11</v>
      </c>
      <c r="J55" s="88">
        <v>9</v>
      </c>
      <c r="K55" s="88">
        <v>7</v>
      </c>
      <c r="L55" s="88">
        <v>7</v>
      </c>
      <c r="M55" s="88"/>
      <c r="N55" s="88">
        <f t="shared" si="9"/>
        <v>12.555</v>
      </c>
      <c r="O55" s="88">
        <f t="shared" si="10"/>
        <v>1.6108072510390641</v>
      </c>
      <c r="P55" s="88">
        <f t="shared" si="8"/>
        <v>8.6</v>
      </c>
      <c r="Q55" s="88">
        <f t="shared" si="11"/>
        <v>1.6733200530681502</v>
      </c>
    </row>
    <row r="56" spans="2:17" x14ac:dyDescent="0.2">
      <c r="B56" s="88">
        <v>45</v>
      </c>
      <c r="C56" s="66">
        <v>11.16</v>
      </c>
      <c r="D56" s="88">
        <v>11.16</v>
      </c>
      <c r="E56" s="88">
        <v>11.16</v>
      </c>
      <c r="F56" s="88">
        <v>11.16</v>
      </c>
      <c r="G56" s="103"/>
      <c r="H56" s="88">
        <v>10</v>
      </c>
      <c r="I56" s="88">
        <v>12</v>
      </c>
      <c r="J56" s="88">
        <v>11</v>
      </c>
      <c r="K56" s="88">
        <v>7</v>
      </c>
      <c r="L56" s="88">
        <v>6</v>
      </c>
      <c r="M56" s="88"/>
      <c r="N56" s="88">
        <f t="shared" si="9"/>
        <v>11.16</v>
      </c>
      <c r="O56" s="88">
        <f t="shared" si="10"/>
        <v>0</v>
      </c>
      <c r="P56" s="88">
        <f t="shared" si="8"/>
        <v>9.1999999999999993</v>
      </c>
      <c r="Q56" s="88">
        <f t="shared" si="11"/>
        <v>2.5884358211089573</v>
      </c>
    </row>
    <row r="57" spans="2:17" x14ac:dyDescent="0.2">
      <c r="B57" s="88">
        <v>50</v>
      </c>
      <c r="C57" s="66">
        <v>8.3699999999999992</v>
      </c>
      <c r="D57" s="88">
        <v>11.16</v>
      </c>
      <c r="E57" s="88">
        <v>11.16</v>
      </c>
      <c r="F57" s="88">
        <v>8.3699999999999992</v>
      </c>
      <c r="G57" s="103"/>
      <c r="H57" s="88">
        <v>10</v>
      </c>
      <c r="I57" s="88">
        <v>11</v>
      </c>
      <c r="J57" s="88">
        <v>10</v>
      </c>
      <c r="K57" s="88">
        <v>7</v>
      </c>
      <c r="L57" s="88">
        <v>6</v>
      </c>
      <c r="M57" s="88"/>
      <c r="N57" s="88">
        <f t="shared" si="9"/>
        <v>9.7650000000000006</v>
      </c>
      <c r="O57" s="88">
        <f t="shared" si="10"/>
        <v>1.6108072510390525</v>
      </c>
      <c r="P57" s="88">
        <f t="shared" si="8"/>
        <v>8.8000000000000007</v>
      </c>
      <c r="Q57" s="88">
        <f t="shared" si="11"/>
        <v>2.1679483388678804</v>
      </c>
    </row>
    <row r="58" spans="2:17" x14ac:dyDescent="0.2">
      <c r="B58" s="88">
        <v>55</v>
      </c>
      <c r="C58" s="66">
        <v>9</v>
      </c>
      <c r="D58" s="88">
        <v>11.16</v>
      </c>
      <c r="E58" s="88">
        <v>11.16</v>
      </c>
      <c r="F58" s="88">
        <v>12</v>
      </c>
      <c r="G58" s="103"/>
      <c r="H58" s="88">
        <v>11</v>
      </c>
      <c r="I58" s="88">
        <v>11</v>
      </c>
      <c r="J58" s="88">
        <v>11</v>
      </c>
      <c r="K58" s="88">
        <v>7</v>
      </c>
      <c r="L58" s="88">
        <v>7</v>
      </c>
      <c r="M58" s="88"/>
      <c r="N58" s="88">
        <f t="shared" si="9"/>
        <v>10.83</v>
      </c>
      <c r="O58" s="88">
        <f t="shared" si="10"/>
        <v>1.2826534995859198</v>
      </c>
      <c r="P58" s="88">
        <f t="shared" si="8"/>
        <v>9.4</v>
      </c>
      <c r="Q58" s="88">
        <f t="shared" si="11"/>
        <v>2.1908902300206639</v>
      </c>
    </row>
    <row r="59" spans="2:17" x14ac:dyDescent="0.2">
      <c r="B59" s="88">
        <v>60</v>
      </c>
      <c r="C59" s="66">
        <v>8.3699999999999992</v>
      </c>
      <c r="D59" s="88">
        <v>11.16</v>
      </c>
      <c r="E59" s="88">
        <v>11.16</v>
      </c>
      <c r="F59" s="88">
        <v>13.95</v>
      </c>
      <c r="G59" s="103"/>
      <c r="H59" s="88">
        <v>9</v>
      </c>
      <c r="I59" s="88">
        <v>12</v>
      </c>
      <c r="J59" s="88">
        <v>10</v>
      </c>
      <c r="K59" s="88">
        <v>7</v>
      </c>
      <c r="L59" s="88">
        <v>6</v>
      </c>
      <c r="M59" s="88"/>
      <c r="N59" s="88">
        <f t="shared" si="9"/>
        <v>11.16</v>
      </c>
      <c r="O59" s="88">
        <f t="shared" si="10"/>
        <v>2.2780254607883506</v>
      </c>
      <c r="P59" s="88">
        <f t="shared" si="8"/>
        <v>8.8000000000000007</v>
      </c>
      <c r="Q59" s="88">
        <f t="shared" si="11"/>
        <v>2.3874672772626648</v>
      </c>
    </row>
    <row r="60" spans="2:17" x14ac:dyDescent="0.2">
      <c r="B60" s="88">
        <v>65</v>
      </c>
      <c r="C60" s="66">
        <v>13.95</v>
      </c>
      <c r="D60" s="88">
        <v>16.739999999999998</v>
      </c>
      <c r="E60" s="88">
        <v>13.95</v>
      </c>
      <c r="F60" s="88">
        <v>16.739999999999998</v>
      </c>
      <c r="G60" s="103"/>
      <c r="H60" s="88">
        <v>9</v>
      </c>
      <c r="I60" s="88">
        <v>13</v>
      </c>
      <c r="J60" s="88">
        <v>10</v>
      </c>
      <c r="K60" s="88">
        <v>7</v>
      </c>
      <c r="L60" s="88">
        <v>6</v>
      </c>
      <c r="M60" s="88"/>
      <c r="N60" s="88">
        <f t="shared" si="9"/>
        <v>15.344999999999999</v>
      </c>
      <c r="O60" s="88">
        <f t="shared" si="10"/>
        <v>1.6108072510390554</v>
      </c>
      <c r="P60" s="88">
        <f t="shared" si="8"/>
        <v>9</v>
      </c>
      <c r="Q60" s="88">
        <f t="shared" si="11"/>
        <v>2.7386127875258306</v>
      </c>
    </row>
    <row r="61" spans="2:17" x14ac:dyDescent="0.2">
      <c r="B61" s="88">
        <v>70</v>
      </c>
      <c r="C61" s="66">
        <v>13.95</v>
      </c>
      <c r="D61" s="88">
        <v>13.95</v>
      </c>
      <c r="E61" s="88">
        <v>13.95</v>
      </c>
      <c r="F61" s="88">
        <v>13.95</v>
      </c>
      <c r="G61" s="103"/>
      <c r="H61" s="88">
        <v>10</v>
      </c>
      <c r="I61" s="88">
        <v>12</v>
      </c>
      <c r="J61" s="88">
        <v>11</v>
      </c>
      <c r="K61" s="88">
        <v>7</v>
      </c>
      <c r="L61" s="88">
        <v>7</v>
      </c>
      <c r="M61" s="88"/>
      <c r="N61" s="88">
        <f t="shared" si="9"/>
        <v>13.95</v>
      </c>
      <c r="O61" s="88">
        <f t="shared" si="10"/>
        <v>0</v>
      </c>
      <c r="P61" s="88">
        <f t="shared" si="8"/>
        <v>9.4</v>
      </c>
      <c r="Q61" s="88">
        <f t="shared" si="11"/>
        <v>2.302172886644267</v>
      </c>
    </row>
    <row r="62" spans="2:17" x14ac:dyDescent="0.2">
      <c r="B62" s="88">
        <v>75</v>
      </c>
      <c r="C62" s="66">
        <v>11.16</v>
      </c>
      <c r="D62" s="88">
        <v>11.16</v>
      </c>
      <c r="E62" s="88">
        <v>13.95</v>
      </c>
      <c r="F62" s="88">
        <v>11.16</v>
      </c>
      <c r="G62" s="103"/>
      <c r="H62" s="88">
        <v>9</v>
      </c>
      <c r="I62" s="88">
        <v>13</v>
      </c>
      <c r="J62" s="88">
        <v>10</v>
      </c>
      <c r="K62" s="88">
        <v>7</v>
      </c>
      <c r="L62" s="88">
        <v>6</v>
      </c>
      <c r="M62" s="88"/>
      <c r="N62" s="88">
        <f t="shared" si="9"/>
        <v>11.857499999999998</v>
      </c>
      <c r="O62" s="88">
        <f t="shared" si="10"/>
        <v>1.3950000000000276</v>
      </c>
      <c r="P62" s="88">
        <f t="shared" si="8"/>
        <v>9</v>
      </c>
      <c r="Q62" s="88">
        <f t="shared" si="11"/>
        <v>2.7386127875258306</v>
      </c>
    </row>
    <row r="63" spans="2:17" x14ac:dyDescent="0.2">
      <c r="B63" s="88">
        <v>80</v>
      </c>
      <c r="C63" s="66">
        <v>8.3699999999999992</v>
      </c>
      <c r="D63" s="88">
        <v>11.16</v>
      </c>
      <c r="E63" s="88">
        <v>11.16</v>
      </c>
      <c r="F63" s="88">
        <v>11.16</v>
      </c>
      <c r="G63" s="103"/>
      <c r="H63" s="88">
        <v>6</v>
      </c>
      <c r="I63" s="88">
        <v>7</v>
      </c>
      <c r="J63" s="88">
        <v>8</v>
      </c>
      <c r="K63" s="88">
        <v>8</v>
      </c>
      <c r="L63" s="88">
        <v>8</v>
      </c>
      <c r="M63" s="88"/>
      <c r="N63" s="88">
        <f t="shared" si="9"/>
        <v>10.4625</v>
      </c>
      <c r="O63" s="88">
        <f t="shared" si="10"/>
        <v>1.3950000000000005</v>
      </c>
      <c r="P63" s="88">
        <f t="shared" si="8"/>
        <v>7.4</v>
      </c>
      <c r="Q63" s="88">
        <f t="shared" si="11"/>
        <v>0.8944271909999143</v>
      </c>
    </row>
    <row r="64" spans="2:17" x14ac:dyDescent="0.2">
      <c r="B64" s="88">
        <v>85</v>
      </c>
      <c r="C64" s="66"/>
      <c r="D64" s="88">
        <v>10.37</v>
      </c>
      <c r="E64" s="88">
        <v>8.3699999999999992</v>
      </c>
      <c r="F64" s="88">
        <v>8.3699999999999992</v>
      </c>
      <c r="G64" s="103"/>
      <c r="H64" s="88">
        <v>9</v>
      </c>
      <c r="I64" s="88">
        <v>13</v>
      </c>
      <c r="J64" s="88">
        <v>11</v>
      </c>
      <c r="K64" s="88">
        <v>6</v>
      </c>
      <c r="L64" s="88">
        <v>6</v>
      </c>
      <c r="M64" s="88"/>
      <c r="N64" s="88">
        <f t="shared" si="9"/>
        <v>9.0366666666666671</v>
      </c>
      <c r="O64" s="88">
        <f t="shared" si="10"/>
        <v>1.1547005383792495</v>
      </c>
      <c r="P64" s="88">
        <f t="shared" si="8"/>
        <v>9</v>
      </c>
      <c r="Q64" s="88">
        <f t="shared" si="11"/>
        <v>3.082207001484488</v>
      </c>
    </row>
    <row r="65" spans="2:17" x14ac:dyDescent="0.2">
      <c r="B65" s="88">
        <v>90</v>
      </c>
      <c r="C65" s="66"/>
      <c r="D65" s="88">
        <v>10.37</v>
      </c>
      <c r="E65" s="88">
        <v>12.58</v>
      </c>
      <c r="F65" s="88">
        <v>11.16</v>
      </c>
      <c r="G65" s="103"/>
      <c r="H65" s="88">
        <v>10</v>
      </c>
      <c r="I65" s="88">
        <v>5</v>
      </c>
      <c r="J65" s="88">
        <v>12</v>
      </c>
      <c r="K65" s="88">
        <v>8</v>
      </c>
      <c r="L65" s="88">
        <v>7</v>
      </c>
      <c r="M65" s="88"/>
      <c r="N65" s="88">
        <f t="shared" si="9"/>
        <v>11.37</v>
      </c>
      <c r="O65" s="88">
        <f t="shared" si="10"/>
        <v>1.1198660634200863</v>
      </c>
      <c r="P65" s="88">
        <f t="shared" si="8"/>
        <v>8.4</v>
      </c>
      <c r="Q65" s="88">
        <f t="shared" si="11"/>
        <v>2.7018512172212588</v>
      </c>
    </row>
    <row r="66" spans="2:17" x14ac:dyDescent="0.2">
      <c r="B66" s="88">
        <v>95</v>
      </c>
      <c r="C66" s="66"/>
      <c r="D66" s="88">
        <v>10.37</v>
      </c>
      <c r="E66" s="88">
        <v>11.57</v>
      </c>
      <c r="F66" s="88">
        <v>8.3699999999999992</v>
      </c>
      <c r="G66" s="103"/>
      <c r="H66" s="88">
        <v>11</v>
      </c>
      <c r="I66" s="88">
        <v>6</v>
      </c>
      <c r="J66" s="88">
        <v>13</v>
      </c>
      <c r="K66" s="88">
        <v>8</v>
      </c>
      <c r="L66" s="88">
        <v>8</v>
      </c>
      <c r="M66" s="88"/>
      <c r="N66" s="88">
        <f t="shared" si="9"/>
        <v>10.103333333333332</v>
      </c>
      <c r="O66" s="88">
        <f t="shared" si="10"/>
        <v>1.6165807537309642</v>
      </c>
      <c r="P66" s="88">
        <f t="shared" si="8"/>
        <v>9.1999999999999993</v>
      </c>
      <c r="Q66" s="88">
        <f t="shared" si="11"/>
        <v>2.7748873851023221</v>
      </c>
    </row>
  </sheetData>
  <mergeCells count="4">
    <mergeCell ref="C3:G3"/>
    <mergeCell ref="H3:L3"/>
    <mergeCell ref="N2:O2"/>
    <mergeCell ref="P2:Q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4"/>
  <sheetViews>
    <sheetView workbookViewId="0">
      <selection activeCell="E11" sqref="E11"/>
    </sheetView>
  </sheetViews>
  <sheetFormatPr defaultColWidth="10.85546875" defaultRowHeight="12" x14ac:dyDescent="0.25"/>
  <cols>
    <col min="1" max="1" width="9.140625" style="12" customWidth="1"/>
    <col min="2" max="2" width="6.28515625" style="12" customWidth="1"/>
    <col min="3" max="4" width="8.7109375" style="12" customWidth="1"/>
    <col min="5" max="5" width="13.42578125" style="12" bestFit="1" customWidth="1"/>
    <col min="6" max="10" width="8.7109375" style="12" customWidth="1"/>
    <col min="11" max="11" width="13.42578125" style="12" bestFit="1" customWidth="1"/>
    <col min="12" max="14" width="8.7109375" style="12" customWidth="1"/>
    <col min="15" max="16384" width="10.85546875" style="12"/>
  </cols>
  <sheetData>
    <row r="3" spans="1:33" x14ac:dyDescent="0.2">
      <c r="A3" s="15" t="s">
        <v>23</v>
      </c>
      <c r="C3" s="157" t="s">
        <v>0</v>
      </c>
      <c r="D3" s="157"/>
      <c r="E3" s="157"/>
      <c r="F3" s="157" t="s">
        <v>22</v>
      </c>
      <c r="G3" s="157"/>
      <c r="H3" s="157"/>
      <c r="I3" s="153" t="s">
        <v>13</v>
      </c>
      <c r="J3" s="153"/>
      <c r="K3" s="153"/>
      <c r="L3" s="157" t="s">
        <v>9</v>
      </c>
      <c r="M3" s="157"/>
      <c r="N3" s="157"/>
      <c r="O3" s="16"/>
      <c r="P3" s="16"/>
      <c r="Q3" s="16"/>
      <c r="R3" s="16"/>
      <c r="S3" s="15"/>
      <c r="T3" s="15"/>
      <c r="U3" s="15"/>
      <c r="V3" s="15"/>
      <c r="W3" s="15"/>
      <c r="AE3" s="15"/>
      <c r="AF3" s="15"/>
      <c r="AG3" s="15"/>
    </row>
    <row r="4" spans="1:33" x14ac:dyDescent="0.2">
      <c r="A4" s="12" t="s">
        <v>74</v>
      </c>
      <c r="C4" s="15">
        <v>0.37080000000000002</v>
      </c>
      <c r="D4" s="15">
        <v>0.39250000000000002</v>
      </c>
      <c r="E4" s="15">
        <v>0.42680000000000001</v>
      </c>
      <c r="F4" s="15">
        <v>0.28000000000000003</v>
      </c>
      <c r="G4" s="15">
        <v>0.2198</v>
      </c>
      <c r="H4" s="15">
        <v>0.2384</v>
      </c>
      <c r="I4" s="83">
        <v>0.2432</v>
      </c>
      <c r="J4" s="83">
        <v>0.2492</v>
      </c>
      <c r="K4" s="83">
        <v>0.22339999999999999</v>
      </c>
      <c r="L4" s="82">
        <v>0.37890000000000001</v>
      </c>
      <c r="M4" s="82">
        <v>0.38009999999999999</v>
      </c>
      <c r="N4" s="82">
        <v>0.36459999999999998</v>
      </c>
      <c r="P4" s="82"/>
      <c r="Q4" s="82"/>
      <c r="R4" s="82"/>
      <c r="S4" s="15"/>
      <c r="T4" s="15"/>
      <c r="U4" s="15"/>
      <c r="V4" s="15"/>
      <c r="W4" s="15"/>
      <c r="AE4" s="15"/>
      <c r="AF4" s="15"/>
      <c r="AG4" s="15"/>
    </row>
    <row r="5" spans="1:33" x14ac:dyDescent="0.25">
      <c r="I5" s="82"/>
      <c r="J5" s="82"/>
      <c r="K5" s="82"/>
      <c r="L5" s="82"/>
      <c r="M5" s="82"/>
      <c r="N5" s="82"/>
      <c r="P5" s="82"/>
      <c r="Q5" s="82"/>
      <c r="R5" s="82"/>
    </row>
    <row r="6" spans="1:33" x14ac:dyDescent="0.2">
      <c r="A6" s="12" t="s">
        <v>75</v>
      </c>
      <c r="B6" s="15"/>
      <c r="C6" s="15">
        <v>0.38009999999999999</v>
      </c>
      <c r="D6" s="15">
        <v>0.51900000000000002</v>
      </c>
      <c r="E6" s="15">
        <v>0.39229999999999998</v>
      </c>
      <c r="F6" s="15">
        <v>0.25069999999999998</v>
      </c>
      <c r="G6" s="15">
        <v>0.28000000000000003</v>
      </c>
      <c r="H6" s="15">
        <v>0.22</v>
      </c>
      <c r="I6" s="83">
        <v>0.2797</v>
      </c>
      <c r="J6" s="83">
        <v>0.26769999999999999</v>
      </c>
      <c r="K6" s="82">
        <v>0.21299999999999999</v>
      </c>
      <c r="L6" s="82">
        <v>0.37890000000000001</v>
      </c>
      <c r="M6" s="82">
        <v>0.40410000000000001</v>
      </c>
      <c r="N6" s="82">
        <v>0.3931</v>
      </c>
      <c r="P6" s="82"/>
      <c r="Q6" s="82"/>
      <c r="R6" s="82"/>
    </row>
    <row r="7" spans="1:33" ht="14.1" customHeight="1" x14ac:dyDescent="0.25">
      <c r="I7" s="82"/>
      <c r="J7" s="82"/>
      <c r="K7" s="82"/>
      <c r="L7" s="82"/>
      <c r="M7" s="82"/>
      <c r="N7" s="82"/>
      <c r="O7" s="13"/>
      <c r="P7" s="82"/>
      <c r="Q7" s="82"/>
      <c r="R7" s="8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2">
      <c r="A8" s="12" t="s">
        <v>76</v>
      </c>
      <c r="B8" s="15"/>
      <c r="C8" s="15">
        <v>0.36759999999999998</v>
      </c>
      <c r="D8" s="12">
        <v>0.33451999999999998</v>
      </c>
      <c r="E8" s="12">
        <v>0.48499999999999999</v>
      </c>
      <c r="F8" s="15">
        <v>0.29249999999999998</v>
      </c>
      <c r="G8" s="12">
        <v>0.23669999999999999</v>
      </c>
      <c r="H8" s="10">
        <v>0.2908</v>
      </c>
      <c r="I8" s="81">
        <v>0.20480000000000001</v>
      </c>
      <c r="J8" s="81">
        <v>0.2571</v>
      </c>
      <c r="K8" s="81">
        <v>0.34849999999999998</v>
      </c>
      <c r="L8" s="82">
        <v>0.48899999999999999</v>
      </c>
      <c r="M8" s="82">
        <v>0.64600000000000002</v>
      </c>
      <c r="N8" s="82">
        <v>0.43559999999999999</v>
      </c>
      <c r="P8" s="82"/>
      <c r="Q8" s="82"/>
      <c r="R8" s="82"/>
      <c r="S8" s="10"/>
      <c r="W8" s="10"/>
    </row>
    <row r="9" spans="1:33" x14ac:dyDescent="0.25">
      <c r="P9" s="82"/>
      <c r="Q9" s="82"/>
      <c r="R9" s="82"/>
    </row>
    <row r="12" spans="1:33" x14ac:dyDescent="0.2">
      <c r="B12" s="15"/>
    </row>
    <row r="13" spans="1:33" x14ac:dyDescent="0.2">
      <c r="A13" s="12" t="s">
        <v>24</v>
      </c>
      <c r="C13" s="153" t="s">
        <v>0</v>
      </c>
      <c r="D13" s="153"/>
      <c r="E13" s="153"/>
      <c r="F13" s="157" t="s">
        <v>22</v>
      </c>
      <c r="G13" s="157"/>
      <c r="H13" s="157"/>
      <c r="I13" s="153" t="s">
        <v>13</v>
      </c>
      <c r="J13" s="153"/>
      <c r="K13" s="153"/>
      <c r="L13" s="157" t="s">
        <v>9</v>
      </c>
      <c r="M13" s="157"/>
      <c r="N13" s="157"/>
    </row>
    <row r="14" spans="1:33" x14ac:dyDescent="0.2">
      <c r="A14" s="52" t="s">
        <v>74</v>
      </c>
      <c r="C14" s="10">
        <v>0.45750000000000002</v>
      </c>
      <c r="D14" s="10">
        <v>0.45329999999999998</v>
      </c>
      <c r="E14" s="10">
        <v>0.43730000000000002</v>
      </c>
      <c r="F14" s="10">
        <v>0.49270000000000003</v>
      </c>
      <c r="G14" s="10">
        <v>0.48570000000000002</v>
      </c>
      <c r="H14" s="10">
        <v>0.52410000000000001</v>
      </c>
      <c r="I14" s="82">
        <v>0.51690000000000003</v>
      </c>
      <c r="J14" s="19">
        <v>0.49049999999999999</v>
      </c>
      <c r="K14" s="19">
        <v>0.55000000000000004</v>
      </c>
      <c r="L14" s="83">
        <v>0.38009999999999999</v>
      </c>
      <c r="M14" s="81">
        <v>0.4335</v>
      </c>
      <c r="N14" s="81">
        <v>0.4199</v>
      </c>
      <c r="O14" s="83"/>
      <c r="P14" s="81"/>
      <c r="Q14" s="81"/>
    </row>
    <row r="15" spans="1:33" x14ac:dyDescent="0.25">
      <c r="A15" s="52"/>
      <c r="I15" s="82"/>
      <c r="J15" s="19"/>
      <c r="K15" s="19"/>
      <c r="L15" s="82"/>
      <c r="M15" s="82"/>
      <c r="N15" s="82"/>
      <c r="O15" s="82"/>
      <c r="P15" s="82"/>
      <c r="Q15" s="82"/>
    </row>
    <row r="16" spans="1:33" x14ac:dyDescent="0.25">
      <c r="A16" s="52" t="s">
        <v>75</v>
      </c>
      <c r="C16" s="10">
        <v>0.51039999999999996</v>
      </c>
      <c r="D16" s="10">
        <v>0.4577</v>
      </c>
      <c r="E16" s="10">
        <v>0.45750000000000002</v>
      </c>
      <c r="F16" s="10">
        <v>0.51690000000000003</v>
      </c>
      <c r="G16" s="10">
        <v>0.54810000000000003</v>
      </c>
      <c r="H16" s="10">
        <v>0.6139</v>
      </c>
      <c r="I16" s="82">
        <v>0.6139</v>
      </c>
      <c r="J16" s="82">
        <v>0.5393</v>
      </c>
      <c r="K16" s="82">
        <v>0.51270000000000004</v>
      </c>
      <c r="L16" s="81">
        <v>0.48299999999999998</v>
      </c>
      <c r="M16" s="81">
        <v>0.45989999999999998</v>
      </c>
      <c r="N16" s="81">
        <v>0.51519999999999999</v>
      </c>
      <c r="O16" s="81"/>
      <c r="P16" s="81"/>
      <c r="Q16" s="81"/>
    </row>
    <row r="17" spans="1:17" x14ac:dyDescent="0.25">
      <c r="A17" s="52"/>
      <c r="I17" s="82"/>
      <c r="J17" s="82"/>
      <c r="K17" s="82"/>
      <c r="L17" s="82"/>
      <c r="M17" s="82"/>
      <c r="N17" s="82"/>
      <c r="O17" s="82"/>
      <c r="P17" s="82"/>
      <c r="Q17" s="82"/>
    </row>
    <row r="18" spans="1:17" x14ac:dyDescent="0.2">
      <c r="A18" s="52" t="s">
        <v>76</v>
      </c>
      <c r="C18" s="10">
        <v>0.45989999999999998</v>
      </c>
      <c r="D18" s="10">
        <v>0.46229999999999999</v>
      </c>
      <c r="E18" s="10">
        <v>0.46050000000000002</v>
      </c>
      <c r="F18" s="10">
        <v>0.53410000000000002</v>
      </c>
      <c r="G18" s="10">
        <v>0.59640000000000004</v>
      </c>
      <c r="H18" s="10">
        <v>0.60050000000000003</v>
      </c>
      <c r="I18" s="82">
        <v>0.54</v>
      </c>
      <c r="J18" s="82">
        <v>0.52170000000000005</v>
      </c>
      <c r="K18" s="82">
        <v>0.55589999999999995</v>
      </c>
      <c r="L18" s="81">
        <v>0.48359999999999997</v>
      </c>
      <c r="M18" s="81">
        <v>0.47960000000000003</v>
      </c>
      <c r="N18" s="83">
        <v>0.4365</v>
      </c>
      <c r="O18" s="81"/>
      <c r="P18" s="81"/>
      <c r="Q18" s="83"/>
    </row>
    <row r="19" spans="1:17" x14ac:dyDescent="0.2">
      <c r="B19" s="15"/>
      <c r="I19" s="82"/>
      <c r="J19" s="82"/>
      <c r="K19" s="82"/>
      <c r="L19" s="82"/>
      <c r="M19" s="82"/>
      <c r="N19" s="82"/>
    </row>
    <row r="20" spans="1:17" s="52" customFormat="1" x14ac:dyDescent="0.2">
      <c r="B20" s="53"/>
    </row>
    <row r="21" spans="1:17" s="52" customFormat="1" x14ac:dyDescent="0.2">
      <c r="B21" s="53"/>
    </row>
    <row r="22" spans="1:17" x14ac:dyDescent="0.25">
      <c r="A22" s="6" t="s">
        <v>83</v>
      </c>
    </row>
    <row r="24" spans="1:17" x14ac:dyDescent="0.25">
      <c r="A24" s="12" t="s">
        <v>23</v>
      </c>
      <c r="C24" s="12" t="s">
        <v>0</v>
      </c>
      <c r="D24" s="12" t="s">
        <v>22</v>
      </c>
      <c r="E24" s="12" t="s">
        <v>13</v>
      </c>
      <c r="F24" s="12" t="s">
        <v>9</v>
      </c>
      <c r="H24" s="12" t="s">
        <v>24</v>
      </c>
      <c r="I24" s="12" t="s">
        <v>0</v>
      </c>
      <c r="J24" s="12" t="s">
        <v>22</v>
      </c>
      <c r="K24" s="12" t="s">
        <v>13</v>
      </c>
      <c r="L24" s="12" t="s">
        <v>9</v>
      </c>
    </row>
    <row r="25" spans="1:17" x14ac:dyDescent="0.25">
      <c r="A25" s="52" t="s">
        <v>74</v>
      </c>
      <c r="C25" s="19">
        <f>AVERAGE(C4:E4)</f>
        <v>0.39670000000000005</v>
      </c>
      <c r="D25" s="19">
        <f>AVERAGE(F4:H4)</f>
        <v>0.24606666666666666</v>
      </c>
      <c r="E25" s="19">
        <f>AVERAGE(I4:K4)</f>
        <v>0.23860000000000001</v>
      </c>
      <c r="F25" s="19">
        <f>AVERAGE(L4:N4)</f>
        <v>0.37453333333333333</v>
      </c>
      <c r="G25" s="19"/>
      <c r="H25" s="19"/>
      <c r="I25" s="19">
        <f>AVERAGE(C14:E14)</f>
        <v>0.44936666666666669</v>
      </c>
      <c r="J25" s="19">
        <f>AVERAGE(F14:H14)</f>
        <v>0.50083333333333335</v>
      </c>
      <c r="K25" s="19">
        <f>AVERAGE(I14:K14)</f>
        <v>0.51913333333333334</v>
      </c>
      <c r="L25" s="19">
        <f>AVERAGE(L14:N14)</f>
        <v>0.41116666666666668</v>
      </c>
    </row>
    <row r="26" spans="1:17" x14ac:dyDescent="0.25">
      <c r="A26" s="52" t="s">
        <v>75</v>
      </c>
      <c r="C26" s="19">
        <f>AVERAGE(C6:E6)</f>
        <v>0.43046666666666661</v>
      </c>
      <c r="D26" s="19">
        <f>AVERAGE(F6:H6)</f>
        <v>0.25023333333333331</v>
      </c>
      <c r="E26" s="19">
        <f>AVERAGE(I6:K6)</f>
        <v>0.25346666666666667</v>
      </c>
      <c r="F26" s="19">
        <f>AVERAGE(L6:N6)</f>
        <v>0.39203333333333329</v>
      </c>
      <c r="G26" s="19"/>
      <c r="H26" s="19"/>
      <c r="I26" s="19">
        <f>AVERAGE(C16:E16)</f>
        <v>0.47520000000000001</v>
      </c>
      <c r="J26" s="19">
        <f>AVERAGE(F16:H16)</f>
        <v>0.55963333333333332</v>
      </c>
      <c r="K26" s="19">
        <f>AVERAGE(I16:K16)</f>
        <v>0.55530000000000002</v>
      </c>
      <c r="L26" s="19">
        <f>AVERAGE(L16:N16)</f>
        <v>0.48603333333333332</v>
      </c>
    </row>
    <row r="27" spans="1:17" x14ac:dyDescent="0.25">
      <c r="A27" s="52" t="s">
        <v>76</v>
      </c>
      <c r="C27" s="19">
        <f>AVERAGE(C8:E8)</f>
        <v>0.39570666666666665</v>
      </c>
      <c r="D27" s="19">
        <f>AVERAGE(E8:H8)</f>
        <v>0.32624999999999998</v>
      </c>
      <c r="E27" s="19">
        <f>AVERAGE(I8:K8)</f>
        <v>0.27013333333333334</v>
      </c>
      <c r="F27" s="19">
        <f>AVERAGE(L8:N8)</f>
        <v>0.5235333333333333</v>
      </c>
      <c r="G27" s="19"/>
      <c r="H27" s="19"/>
      <c r="I27" s="19">
        <f>AVERAGE(C18:E18)</f>
        <v>0.46089999999999992</v>
      </c>
      <c r="J27" s="19">
        <f>AVERAGE(F18:H18)</f>
        <v>0.57700000000000007</v>
      </c>
      <c r="K27" s="19">
        <f>AVERAGE(I18:K18)</f>
        <v>0.53920000000000001</v>
      </c>
      <c r="L27" s="19">
        <f>AVERAGE(L18:N18)</f>
        <v>0.46656666666666674</v>
      </c>
    </row>
    <row r="28" spans="1:17" x14ac:dyDescent="0.25">
      <c r="A28" s="52"/>
    </row>
    <row r="29" spans="1:17" x14ac:dyDescent="0.25">
      <c r="A29" s="12" t="s">
        <v>59</v>
      </c>
      <c r="C29" s="19">
        <f>AVERAGE(C25:C27)</f>
        <v>0.4076244444444444</v>
      </c>
      <c r="D29" s="19">
        <f t="shared" ref="D29:F29" si="0">AVERAGE(D25:D27)</f>
        <v>0.27418333333333328</v>
      </c>
      <c r="E29" s="19">
        <f t="shared" si="0"/>
        <v>0.25406666666666666</v>
      </c>
      <c r="F29" s="19">
        <f t="shared" si="0"/>
        <v>0.43003333333333327</v>
      </c>
      <c r="I29" s="19">
        <f>AVERAGE(I25:I27)</f>
        <v>0.46182222222222219</v>
      </c>
      <c r="J29" s="19">
        <f t="shared" ref="J29:L29" si="1">AVERAGE(J25:J27)</f>
        <v>0.54582222222222221</v>
      </c>
      <c r="K29" s="19">
        <f t="shared" si="1"/>
        <v>0.53787777777777779</v>
      </c>
      <c r="L29" s="19">
        <f t="shared" si="1"/>
        <v>0.45458888888888893</v>
      </c>
    </row>
    <row r="30" spans="1:17" x14ac:dyDescent="0.25">
      <c r="A30" s="12" t="s">
        <v>68</v>
      </c>
      <c r="C30" s="19">
        <f>STDEV(C25:C27)</f>
        <v>1.9788178663404397E-2</v>
      </c>
      <c r="D30" s="19">
        <f t="shared" ref="D30:F30" si="2">STDEV(D25:D27)</f>
        <v>4.5139158289794493E-2</v>
      </c>
      <c r="E30" s="19">
        <f t="shared" si="2"/>
        <v>1.5775226710820284E-2</v>
      </c>
      <c r="F30" s="19">
        <f t="shared" si="2"/>
        <v>8.1444766559921056E-2</v>
      </c>
      <c r="I30" s="19">
        <f>STDEV(I25:I27)</f>
        <v>1.2941334867321378E-2</v>
      </c>
      <c r="J30" s="19">
        <f t="shared" ref="J30:L30" si="3">STDEV(J25:J27)</f>
        <v>3.9917419385155292E-2</v>
      </c>
      <c r="K30" s="19">
        <f t="shared" si="3"/>
        <v>1.811955154379237E-2</v>
      </c>
      <c r="L30" s="19">
        <f t="shared" si="3"/>
        <v>3.8843980419298103E-2</v>
      </c>
    </row>
    <row r="32" spans="1:17" x14ac:dyDescent="0.25">
      <c r="C32" s="19"/>
      <c r="D32" s="19"/>
      <c r="E32" s="19"/>
      <c r="F32" s="19"/>
      <c r="I32" s="19"/>
      <c r="J32" s="19"/>
      <c r="K32" s="19"/>
      <c r="L32" s="19"/>
    </row>
    <row r="33" spans="3:12" x14ac:dyDescent="0.25">
      <c r="C33" s="19"/>
      <c r="D33" s="19"/>
      <c r="E33" s="19"/>
      <c r="F33" s="19"/>
      <c r="I33" s="19"/>
      <c r="J33" s="19"/>
      <c r="K33" s="19"/>
      <c r="L33" s="19"/>
    </row>
    <row r="34" spans="3:12" x14ac:dyDescent="0.25">
      <c r="C34" s="19"/>
      <c r="D34" s="19"/>
      <c r="E34" s="19"/>
      <c r="F34" s="19"/>
      <c r="I34" s="19"/>
      <c r="J34" s="19"/>
      <c r="K34" s="19"/>
      <c r="L34" s="19"/>
    </row>
  </sheetData>
  <mergeCells count="8">
    <mergeCell ref="C3:E3"/>
    <mergeCell ref="F3:H3"/>
    <mergeCell ref="I3:K3"/>
    <mergeCell ref="L3:N3"/>
    <mergeCell ref="C13:E13"/>
    <mergeCell ref="F13:H13"/>
    <mergeCell ref="I13:K13"/>
    <mergeCell ref="L13:N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9"/>
  <sheetViews>
    <sheetView workbookViewId="0">
      <selection activeCell="P9" sqref="P9"/>
    </sheetView>
  </sheetViews>
  <sheetFormatPr defaultColWidth="6.7109375" defaultRowHeight="12" x14ac:dyDescent="0.25"/>
  <cols>
    <col min="1" max="1" width="6.7109375" style="69"/>
    <col min="2" max="2" width="6.7109375" style="85"/>
    <col min="3" max="14" width="6.7109375" style="69"/>
    <col min="15" max="15" width="6.7109375" style="85"/>
    <col min="16" max="16384" width="6.7109375" style="69"/>
  </cols>
  <sheetData>
    <row r="2" spans="1:17" ht="12.75" thickBot="1" x14ac:dyDescent="0.3">
      <c r="N2" s="154" t="s">
        <v>0</v>
      </c>
      <c r="O2" s="154"/>
      <c r="P2" s="154" t="s">
        <v>1</v>
      </c>
      <c r="Q2" s="154"/>
    </row>
    <row r="3" spans="1:17" x14ac:dyDescent="0.2">
      <c r="A3" s="30" t="s">
        <v>74</v>
      </c>
      <c r="B3" s="115" t="s">
        <v>21</v>
      </c>
      <c r="C3" s="163" t="s">
        <v>0</v>
      </c>
      <c r="D3" s="163"/>
      <c r="E3" s="163"/>
      <c r="F3" s="163"/>
      <c r="G3" s="163"/>
      <c r="H3" s="163" t="s">
        <v>1</v>
      </c>
      <c r="I3" s="163"/>
      <c r="J3" s="163"/>
      <c r="K3" s="163"/>
      <c r="L3" s="163"/>
      <c r="M3" s="67"/>
      <c r="N3" s="67" t="s">
        <v>59</v>
      </c>
      <c r="O3" s="67" t="s">
        <v>68</v>
      </c>
      <c r="P3" s="67" t="s">
        <v>59</v>
      </c>
      <c r="Q3" s="92" t="s">
        <v>68</v>
      </c>
    </row>
    <row r="4" spans="1:17" x14ac:dyDescent="0.2">
      <c r="A4" s="34"/>
      <c r="B4" s="88">
        <v>0</v>
      </c>
      <c r="C4" s="139">
        <v>19.089289999999998</v>
      </c>
      <c r="D4" s="139">
        <v>15.16197</v>
      </c>
      <c r="E4" s="139">
        <v>14.70862</v>
      </c>
      <c r="F4" s="139">
        <v>8.4126270000000005</v>
      </c>
      <c r="G4" s="140">
        <v>4.3715909999999996</v>
      </c>
      <c r="H4" s="20">
        <v>9.3490570000000002</v>
      </c>
      <c r="I4" s="20">
        <v>11.41156</v>
      </c>
      <c r="J4" s="20">
        <v>15.911490000000001</v>
      </c>
      <c r="K4" s="20">
        <v>16.340129999999998</v>
      </c>
      <c r="L4" s="20">
        <v>15.827909999999999</v>
      </c>
      <c r="M4" s="116"/>
      <c r="N4" s="20">
        <f t="shared" ref="N4:N22" si="0">AVERAGE(C4:G4)</f>
        <v>12.348819600000001</v>
      </c>
      <c r="O4" s="20">
        <f>STDEV(C4:G4)</f>
        <v>5.8746532373215254</v>
      </c>
      <c r="P4" s="20">
        <f t="shared" ref="P4:P22" si="1">AVERAGE(H4:L4)</f>
        <v>13.7680294</v>
      </c>
      <c r="Q4" s="123">
        <f>STDEV(H4:L4)</f>
        <v>3.1832961703094451</v>
      </c>
    </row>
    <row r="5" spans="1:17" x14ac:dyDescent="0.2">
      <c r="A5" s="34"/>
      <c r="B5" s="88">
        <v>10</v>
      </c>
      <c r="C5" s="139">
        <v>18.842600000000001</v>
      </c>
      <c r="D5" s="139">
        <v>13.613720000000001</v>
      </c>
      <c r="E5" s="139">
        <v>8.0111030000000003</v>
      </c>
      <c r="F5" s="139">
        <v>8.9608190000000008</v>
      </c>
      <c r="G5" s="140">
        <v>8.4467189999999999</v>
      </c>
      <c r="H5" s="20">
        <v>7.35602</v>
      </c>
      <c r="I5" s="20">
        <v>11.27393</v>
      </c>
      <c r="J5" s="20">
        <v>14.42266</v>
      </c>
      <c r="K5" s="20">
        <v>13.02014</v>
      </c>
      <c r="L5" s="20">
        <v>16.762640000000001</v>
      </c>
      <c r="M5" s="116"/>
      <c r="N5" s="20">
        <f t="shared" si="0"/>
        <v>11.574992200000001</v>
      </c>
      <c r="O5" s="20">
        <f t="shared" ref="O5:O22" si="2">STDEV(C5:G5)</f>
        <v>4.6447775818769479</v>
      </c>
      <c r="P5" s="20">
        <f t="shared" si="1"/>
        <v>12.567078</v>
      </c>
      <c r="Q5" s="123">
        <f t="shared" ref="Q5:Q22" si="3">STDEV(H5:L5)</f>
        <v>3.5383098881980306</v>
      </c>
    </row>
    <row r="6" spans="1:17" x14ac:dyDescent="0.2">
      <c r="A6" s="34"/>
      <c r="B6" s="88">
        <v>15</v>
      </c>
      <c r="C6" s="139">
        <v>18.549430000000001</v>
      </c>
      <c r="D6" s="139">
        <v>15.22747</v>
      </c>
      <c r="E6" s="139">
        <v>13.93426</v>
      </c>
      <c r="F6" s="139">
        <v>7.6092060000000004</v>
      </c>
      <c r="G6" s="140">
        <v>7.0404169999999997</v>
      </c>
      <c r="H6" s="20">
        <v>11.303419999999999</v>
      </c>
      <c r="I6" s="20">
        <v>12.07879</v>
      </c>
      <c r="J6" s="20">
        <v>16.408149999999999</v>
      </c>
      <c r="K6" s="20">
        <v>14.64251</v>
      </c>
      <c r="L6" s="20">
        <v>18.642430000000001</v>
      </c>
      <c r="M6" s="116"/>
      <c r="N6" s="20">
        <f t="shared" si="0"/>
        <v>12.4721566</v>
      </c>
      <c r="O6" s="20">
        <f t="shared" si="2"/>
        <v>4.9953687021857416</v>
      </c>
      <c r="P6" s="20">
        <f t="shared" si="1"/>
        <v>14.61506</v>
      </c>
      <c r="Q6" s="123">
        <f t="shared" si="3"/>
        <v>3.0346029134797905</v>
      </c>
    </row>
    <row r="7" spans="1:17" x14ac:dyDescent="0.2">
      <c r="A7" s="34"/>
      <c r="B7" s="88">
        <v>20</v>
      </c>
      <c r="C7" s="139">
        <v>17.235910000000001</v>
      </c>
      <c r="D7" s="139">
        <v>16.78368</v>
      </c>
      <c r="E7" s="139">
        <v>20.609449999999999</v>
      </c>
      <c r="F7" s="139">
        <v>7.5301739999999997</v>
      </c>
      <c r="G7" s="140">
        <v>6.8974770000000003</v>
      </c>
      <c r="H7" s="20">
        <v>10.906639999999999</v>
      </c>
      <c r="I7" s="20">
        <v>12.579610000000001</v>
      </c>
      <c r="J7" s="20">
        <v>17.550740000000001</v>
      </c>
      <c r="K7" s="20">
        <v>12.4922</v>
      </c>
      <c r="L7" s="20">
        <v>12.819839999999999</v>
      </c>
      <c r="M7" s="116"/>
      <c r="N7" s="20">
        <f t="shared" si="0"/>
        <v>13.8113382</v>
      </c>
      <c r="O7" s="20">
        <f t="shared" si="2"/>
        <v>6.2054679967531232</v>
      </c>
      <c r="P7" s="20">
        <f t="shared" si="1"/>
        <v>13.269805999999999</v>
      </c>
      <c r="Q7" s="123">
        <f t="shared" si="3"/>
        <v>2.5097041890788696</v>
      </c>
    </row>
    <row r="8" spans="1:17" x14ac:dyDescent="0.2">
      <c r="A8" s="34"/>
      <c r="B8" s="88">
        <v>25</v>
      </c>
      <c r="C8" s="139">
        <v>18.894950000000001</v>
      </c>
      <c r="D8" s="139">
        <v>17.745200000000001</v>
      </c>
      <c r="E8" s="139">
        <v>19.477799999999998</v>
      </c>
      <c r="F8" s="139">
        <v>8.7532420000000002</v>
      </c>
      <c r="G8" s="140">
        <v>8.0474940000000004</v>
      </c>
      <c r="H8" s="20">
        <v>12.23889</v>
      </c>
      <c r="I8" s="20">
        <v>11.91994</v>
      </c>
      <c r="J8" s="20">
        <v>16.016089999999998</v>
      </c>
      <c r="K8" s="20">
        <v>13.043749999999999</v>
      </c>
      <c r="L8" s="20">
        <v>10.17816</v>
      </c>
      <c r="M8" s="116"/>
      <c r="N8" s="20">
        <f t="shared" si="0"/>
        <v>14.583737200000002</v>
      </c>
      <c r="O8" s="20">
        <f t="shared" si="2"/>
        <v>5.6844173619593716</v>
      </c>
      <c r="P8" s="20">
        <f t="shared" si="1"/>
        <v>12.679366</v>
      </c>
      <c r="Q8" s="123">
        <f t="shared" si="3"/>
        <v>2.1385322748394464</v>
      </c>
    </row>
    <row r="9" spans="1:17" x14ac:dyDescent="0.2">
      <c r="A9" s="34"/>
      <c r="B9" s="88">
        <v>30</v>
      </c>
      <c r="C9" s="20">
        <v>7.9060600000000001</v>
      </c>
      <c r="D9" s="20">
        <v>14.5053</v>
      </c>
      <c r="E9" s="20">
        <v>17.266780000000001</v>
      </c>
      <c r="F9" s="20">
        <v>9.1120660000000004</v>
      </c>
      <c r="G9" s="105">
        <v>7.6158219999999996</v>
      </c>
      <c r="H9" s="20">
        <v>12.60796</v>
      </c>
      <c r="I9" s="20">
        <v>11.501099999999999</v>
      </c>
      <c r="J9" s="20">
        <v>16.303989999999999</v>
      </c>
      <c r="K9" s="20">
        <v>13.06725</v>
      </c>
      <c r="L9" s="20">
        <v>12.64237</v>
      </c>
      <c r="M9" s="116"/>
      <c r="N9" s="20">
        <f t="shared" si="0"/>
        <v>11.2812056</v>
      </c>
      <c r="O9" s="20">
        <f t="shared" si="2"/>
        <v>4.3518299874501967</v>
      </c>
      <c r="P9" s="20">
        <f t="shared" si="1"/>
        <v>13.224534</v>
      </c>
      <c r="Q9" s="123">
        <f t="shared" si="3"/>
        <v>1.8163900107988811</v>
      </c>
    </row>
    <row r="10" spans="1:17" x14ac:dyDescent="0.2">
      <c r="A10" s="34"/>
      <c r="B10" s="88">
        <v>35</v>
      </c>
      <c r="C10" s="20">
        <v>13.168670000000001</v>
      </c>
      <c r="D10" s="20">
        <v>13.168670000000001</v>
      </c>
      <c r="E10" s="20">
        <v>14.204090000000001</v>
      </c>
      <c r="F10" s="20">
        <v>14.490769999999999</v>
      </c>
      <c r="G10" s="105">
        <v>10.559670000000001</v>
      </c>
      <c r="H10" s="20">
        <v>19.524010000000001</v>
      </c>
      <c r="I10" s="20">
        <v>15.36149</v>
      </c>
      <c r="J10" s="20">
        <v>22.03763</v>
      </c>
      <c r="K10" s="20">
        <v>17.78511</v>
      </c>
      <c r="L10" s="20">
        <v>16.136479999999999</v>
      </c>
      <c r="M10" s="116"/>
      <c r="N10" s="20">
        <f t="shared" si="0"/>
        <v>13.118373999999999</v>
      </c>
      <c r="O10" s="20">
        <f t="shared" si="2"/>
        <v>1.5503447639412471</v>
      </c>
      <c r="P10" s="20">
        <f t="shared" si="1"/>
        <v>18.168944</v>
      </c>
      <c r="Q10" s="123">
        <f t="shared" si="3"/>
        <v>2.6908628562191885</v>
      </c>
    </row>
    <row r="11" spans="1:17" x14ac:dyDescent="0.2">
      <c r="A11" s="34"/>
      <c r="B11" s="88">
        <v>40</v>
      </c>
      <c r="C11" s="20">
        <v>14</v>
      </c>
      <c r="D11" s="20">
        <v>15.25342</v>
      </c>
      <c r="E11" s="20">
        <v>11.71184</v>
      </c>
      <c r="F11" s="20">
        <v>15.18694</v>
      </c>
      <c r="G11" s="105"/>
      <c r="H11" s="20">
        <v>17.135570000000001</v>
      </c>
      <c r="I11" s="20"/>
      <c r="J11" s="20">
        <v>19.984929999999999</v>
      </c>
      <c r="K11" s="20">
        <v>14.737489999999999</v>
      </c>
      <c r="L11" s="20"/>
      <c r="M11" s="116"/>
      <c r="N11" s="20">
        <f t="shared" si="0"/>
        <v>14.03805</v>
      </c>
      <c r="O11" s="20">
        <f t="shared" si="2"/>
        <v>1.6542645128676754</v>
      </c>
      <c r="P11" s="20">
        <f t="shared" si="1"/>
        <v>17.285996666666666</v>
      </c>
      <c r="Q11" s="123">
        <f t="shared" si="3"/>
        <v>2.6269521836023761</v>
      </c>
    </row>
    <row r="12" spans="1:17" x14ac:dyDescent="0.2">
      <c r="A12" s="34"/>
      <c r="B12" s="88">
        <v>45</v>
      </c>
      <c r="C12" s="20">
        <v>12</v>
      </c>
      <c r="D12" s="20">
        <v>16.299980000000001</v>
      </c>
      <c r="E12" s="20">
        <v>16.914380000000001</v>
      </c>
      <c r="F12" s="20">
        <v>7.9437220000000002</v>
      </c>
      <c r="G12" s="105">
        <v>8.3607479999999992</v>
      </c>
      <c r="H12" s="20">
        <v>14.35486</v>
      </c>
      <c r="I12" s="20">
        <v>14.231199999999999</v>
      </c>
      <c r="J12" s="20">
        <v>19.993379999999998</v>
      </c>
      <c r="K12" s="20">
        <v>15.698029999999999</v>
      </c>
      <c r="L12" s="20">
        <v>17.183299999999999</v>
      </c>
      <c r="M12" s="116"/>
      <c r="N12" s="20">
        <f t="shared" si="0"/>
        <v>12.303766</v>
      </c>
      <c r="O12" s="20">
        <f t="shared" si="2"/>
        <v>4.239019232198884</v>
      </c>
      <c r="P12" s="20">
        <f t="shared" si="1"/>
        <v>16.292154</v>
      </c>
      <c r="Q12" s="123">
        <f t="shared" si="3"/>
        <v>2.3899182965281476</v>
      </c>
    </row>
    <row r="13" spans="1:17" x14ac:dyDescent="0.2">
      <c r="A13" s="34"/>
      <c r="B13" s="88">
        <v>50</v>
      </c>
      <c r="C13" s="20">
        <v>12</v>
      </c>
      <c r="D13" s="20">
        <v>14.580870000000001</v>
      </c>
      <c r="E13" s="20">
        <v>13.484690000000001</v>
      </c>
      <c r="F13" s="20">
        <v>8.5949410000000004</v>
      </c>
      <c r="G13" s="105">
        <v>8.9933200000000006</v>
      </c>
      <c r="H13" s="20">
        <v>14.580870000000001</v>
      </c>
      <c r="I13" s="20">
        <v>16.19453</v>
      </c>
      <c r="J13" s="20">
        <v>20.77064</v>
      </c>
      <c r="K13" s="20">
        <v>15.62961</v>
      </c>
      <c r="L13" s="20">
        <v>19.44164</v>
      </c>
      <c r="M13" s="116"/>
      <c r="N13" s="20">
        <f t="shared" si="0"/>
        <v>11.530764200000002</v>
      </c>
      <c r="O13" s="20">
        <f t="shared" si="2"/>
        <v>2.6645278469586677</v>
      </c>
      <c r="P13" s="20">
        <f t="shared" si="1"/>
        <v>17.323457999999999</v>
      </c>
      <c r="Q13" s="123">
        <f t="shared" si="3"/>
        <v>2.6474113365833345</v>
      </c>
    </row>
    <row r="14" spans="1:17" x14ac:dyDescent="0.2">
      <c r="A14" s="34"/>
      <c r="B14" s="88">
        <v>55</v>
      </c>
      <c r="C14" s="20">
        <v>11</v>
      </c>
      <c r="D14" s="20"/>
      <c r="E14" s="20">
        <v>13.617599999999999</v>
      </c>
      <c r="F14" s="20">
        <v>8.5184689999999996</v>
      </c>
      <c r="G14" s="105">
        <v>10.292400000000001</v>
      </c>
      <c r="H14" s="20">
        <v>16.570979999999999</v>
      </c>
      <c r="I14" s="20">
        <v>14.05837</v>
      </c>
      <c r="J14" s="20">
        <v>19.583850000000002</v>
      </c>
      <c r="K14" s="20">
        <v>14.21522</v>
      </c>
      <c r="L14" s="20">
        <v>19.33146</v>
      </c>
      <c r="M14" s="116"/>
      <c r="N14" s="20">
        <f t="shared" si="0"/>
        <v>10.85711725</v>
      </c>
      <c r="O14" s="20">
        <f t="shared" si="2"/>
        <v>2.1157238086110373</v>
      </c>
      <c r="P14" s="20">
        <f t="shared" si="1"/>
        <v>16.751976000000003</v>
      </c>
      <c r="Q14" s="123">
        <f t="shared" si="3"/>
        <v>2.664425449178482</v>
      </c>
    </row>
    <row r="15" spans="1:17" x14ac:dyDescent="0.2">
      <c r="A15" s="34"/>
      <c r="B15" s="88">
        <v>60</v>
      </c>
      <c r="C15" s="20">
        <v>13.12158</v>
      </c>
      <c r="D15" s="20"/>
      <c r="E15" s="20">
        <v>13.77219</v>
      </c>
      <c r="F15" s="20">
        <v>14.15227</v>
      </c>
      <c r="G15" s="105">
        <v>9.5936640000000004</v>
      </c>
      <c r="H15" s="20">
        <v>16.583369999999999</v>
      </c>
      <c r="I15" s="20">
        <v>13.723660000000001</v>
      </c>
      <c r="J15" s="20">
        <v>20.055350000000001</v>
      </c>
      <c r="K15" s="20">
        <v>15.1031</v>
      </c>
      <c r="L15" s="20">
        <v>21.5015</v>
      </c>
      <c r="M15" s="116"/>
      <c r="N15" s="20">
        <f t="shared" si="0"/>
        <v>12.659925999999999</v>
      </c>
      <c r="O15" s="20">
        <f t="shared" si="2"/>
        <v>2.0880061373147445</v>
      </c>
      <c r="P15" s="20">
        <f t="shared" si="1"/>
        <v>17.393396000000003</v>
      </c>
      <c r="Q15" s="123">
        <f t="shared" si="3"/>
        <v>3.2913172807752757</v>
      </c>
    </row>
    <row r="16" spans="1:17" x14ac:dyDescent="0.2">
      <c r="A16" s="34"/>
      <c r="B16" s="88">
        <v>65</v>
      </c>
      <c r="C16" s="20">
        <v>12</v>
      </c>
      <c r="D16" s="20">
        <v>16.039549999999998</v>
      </c>
      <c r="E16" s="20">
        <v>10.534269999999999</v>
      </c>
      <c r="F16" s="20">
        <v>9.0125720000000005</v>
      </c>
      <c r="G16" s="105">
        <v>11.28458</v>
      </c>
      <c r="H16" s="20">
        <v>16.33267</v>
      </c>
      <c r="I16" s="20">
        <v>14.573119999999999</v>
      </c>
      <c r="J16" s="20">
        <v>19.72635</v>
      </c>
      <c r="K16" s="20">
        <v>16.06636</v>
      </c>
      <c r="L16" s="20">
        <v>20.626380000000001</v>
      </c>
      <c r="M16" s="116"/>
      <c r="N16" s="20">
        <f t="shared" si="0"/>
        <v>11.774194399999999</v>
      </c>
      <c r="O16" s="20">
        <f t="shared" si="2"/>
        <v>2.6290654053307256</v>
      </c>
      <c r="P16" s="20">
        <f t="shared" si="1"/>
        <v>17.464976</v>
      </c>
      <c r="Q16" s="123">
        <f t="shared" si="3"/>
        <v>2.5840550660212376</v>
      </c>
    </row>
    <row r="17" spans="1:17" x14ac:dyDescent="0.2">
      <c r="A17" s="34"/>
      <c r="B17" s="88">
        <v>70</v>
      </c>
      <c r="C17" s="20">
        <v>12.735150000000001</v>
      </c>
      <c r="D17" s="20">
        <v>12.735150000000001</v>
      </c>
      <c r="E17" s="20">
        <v>13.168670000000001</v>
      </c>
      <c r="F17" s="20">
        <v>9.5184619999999995</v>
      </c>
      <c r="G17" s="105">
        <v>12.735150000000001</v>
      </c>
      <c r="H17" s="20">
        <v>13.32719</v>
      </c>
      <c r="I17" s="20">
        <v>13.908429999999999</v>
      </c>
      <c r="J17" s="20">
        <v>19.253520000000002</v>
      </c>
      <c r="K17" s="20">
        <v>15.188650000000001</v>
      </c>
      <c r="L17" s="20">
        <v>20.419589999999999</v>
      </c>
      <c r="M17" s="116"/>
      <c r="N17" s="20">
        <f t="shared" si="0"/>
        <v>12.178516400000001</v>
      </c>
      <c r="O17" s="20">
        <f t="shared" si="2"/>
        <v>1.4988175719962775</v>
      </c>
      <c r="P17" s="20">
        <f t="shared" si="1"/>
        <v>16.419476</v>
      </c>
      <c r="Q17" s="123">
        <f t="shared" si="3"/>
        <v>3.2177334712931152</v>
      </c>
    </row>
    <row r="18" spans="1:17" x14ac:dyDescent="0.2">
      <c r="A18" s="34"/>
      <c r="B18" s="88">
        <v>75</v>
      </c>
      <c r="C18" s="20">
        <v>12.735150000000001</v>
      </c>
      <c r="D18" s="20">
        <v>12.735150000000001</v>
      </c>
      <c r="E18" s="20">
        <v>10.14331</v>
      </c>
      <c r="F18" s="20">
        <v>12.735150000000001</v>
      </c>
      <c r="G18" s="105">
        <v>12.735150000000001</v>
      </c>
      <c r="H18" s="20">
        <v>12.88198</v>
      </c>
      <c r="I18" s="20">
        <v>12.81155</v>
      </c>
      <c r="J18" s="20">
        <v>19.227879999999999</v>
      </c>
      <c r="K18" s="20">
        <v>14.40887</v>
      </c>
      <c r="L18" s="20">
        <v>22.03443</v>
      </c>
      <c r="M18" s="116"/>
      <c r="N18" s="20">
        <f t="shared" si="0"/>
        <v>12.216782</v>
      </c>
      <c r="O18" s="20">
        <f t="shared" si="2"/>
        <v>1.1591060853606117</v>
      </c>
      <c r="P18" s="20">
        <f t="shared" si="1"/>
        <v>16.272942</v>
      </c>
      <c r="Q18" s="123">
        <f t="shared" si="3"/>
        <v>4.1497296551185077</v>
      </c>
    </row>
    <row r="19" spans="1:17" x14ac:dyDescent="0.2">
      <c r="A19" s="34"/>
      <c r="B19" s="88">
        <v>80</v>
      </c>
      <c r="C19" s="20">
        <v>13.285159999999999</v>
      </c>
      <c r="D19" s="20">
        <v>12.92642</v>
      </c>
      <c r="E19" s="20"/>
      <c r="F19" s="20">
        <v>12.976929999999999</v>
      </c>
      <c r="G19" s="105">
        <v>10.903890000000001</v>
      </c>
      <c r="H19" s="20">
        <v>9.5849489999999999</v>
      </c>
      <c r="I19" s="20">
        <v>10.100479999999999</v>
      </c>
      <c r="J19" s="20">
        <v>13.32982</v>
      </c>
      <c r="K19" s="20">
        <v>12.72841</v>
      </c>
      <c r="L19" s="20">
        <v>16.863679999999999</v>
      </c>
      <c r="M19" s="116"/>
      <c r="N19" s="20">
        <f t="shared" si="0"/>
        <v>12.523099999999999</v>
      </c>
      <c r="O19" s="20">
        <f t="shared" si="2"/>
        <v>1.0910553238340692</v>
      </c>
      <c r="P19" s="20">
        <f t="shared" si="1"/>
        <v>12.5214678</v>
      </c>
      <c r="Q19" s="123">
        <f t="shared" si="3"/>
        <v>2.9169928751077236</v>
      </c>
    </row>
    <row r="20" spans="1:17" x14ac:dyDescent="0.2">
      <c r="A20" s="34"/>
      <c r="B20" s="88">
        <v>85</v>
      </c>
      <c r="C20" s="20">
        <v>13.285159999999999</v>
      </c>
      <c r="D20" s="20">
        <v>12.92642</v>
      </c>
      <c r="E20" s="20"/>
      <c r="F20" s="20">
        <v>13.679639999999999</v>
      </c>
      <c r="G20" s="105">
        <v>12.0215</v>
      </c>
      <c r="H20" s="20">
        <v>8.2591730000000005</v>
      </c>
      <c r="I20" s="20">
        <v>7.4080349999999999</v>
      </c>
      <c r="J20" s="20">
        <v>10.546329999999999</v>
      </c>
      <c r="K20" s="20">
        <v>10.99831</v>
      </c>
      <c r="L20" s="20">
        <v>15.211819999999999</v>
      </c>
      <c r="M20" s="116"/>
      <c r="N20" s="20">
        <f t="shared" si="0"/>
        <v>12.978179999999998</v>
      </c>
      <c r="O20" s="20">
        <f t="shared" si="2"/>
        <v>0.70809570257134002</v>
      </c>
      <c r="P20" s="20">
        <f t="shared" si="1"/>
        <v>10.484733600000002</v>
      </c>
      <c r="Q20" s="123">
        <f t="shared" si="3"/>
        <v>3.0427000726209061</v>
      </c>
    </row>
    <row r="21" spans="1:17" x14ac:dyDescent="0.2">
      <c r="A21" s="34"/>
      <c r="B21" s="88">
        <v>90</v>
      </c>
      <c r="C21" s="20">
        <v>13.285159999999999</v>
      </c>
      <c r="D21" s="20">
        <v>12.92642</v>
      </c>
      <c r="E21" s="20">
        <v>13.07034</v>
      </c>
      <c r="F21" s="20">
        <v>10.6539</v>
      </c>
      <c r="G21" s="105">
        <v>12.185589999999999</v>
      </c>
      <c r="H21" s="20">
        <v>6.5397559999999997</v>
      </c>
      <c r="I21" s="20">
        <v>7.9241630000000001</v>
      </c>
      <c r="J21" s="20">
        <v>10.29354</v>
      </c>
      <c r="K21" s="20">
        <v>11.13951</v>
      </c>
      <c r="L21" s="20">
        <v>13.47898</v>
      </c>
      <c r="M21" s="116"/>
      <c r="N21" s="20">
        <f t="shared" si="0"/>
        <v>12.424282</v>
      </c>
      <c r="O21" s="20">
        <f t="shared" si="2"/>
        <v>1.0725985663425062</v>
      </c>
      <c r="P21" s="20">
        <f t="shared" si="1"/>
        <v>9.8751897999999994</v>
      </c>
      <c r="Q21" s="123">
        <f t="shared" si="3"/>
        <v>2.7245389734817929</v>
      </c>
    </row>
    <row r="22" spans="1:17" ht="12.75" thickBot="1" x14ac:dyDescent="0.25">
      <c r="A22" s="36"/>
      <c r="B22" s="110">
        <v>95</v>
      </c>
      <c r="C22" s="124"/>
      <c r="D22" s="124"/>
      <c r="E22" s="124">
        <v>12.28058</v>
      </c>
      <c r="F22" s="124">
        <v>10.970459999999999</v>
      </c>
      <c r="G22" s="125">
        <v>10.513479999999999</v>
      </c>
      <c r="H22" s="124">
        <v>5.2711170000000003</v>
      </c>
      <c r="I22" s="124">
        <v>6.6779270000000004</v>
      </c>
      <c r="J22" s="124">
        <v>8.8227309999999992</v>
      </c>
      <c r="K22" s="124">
        <v>9.0830660000000005</v>
      </c>
      <c r="L22" s="124">
        <v>12.09554</v>
      </c>
      <c r="M22" s="126"/>
      <c r="N22" s="124">
        <f t="shared" si="0"/>
        <v>11.25484</v>
      </c>
      <c r="O22" s="124">
        <f t="shared" si="2"/>
        <v>0.91723202669771675</v>
      </c>
      <c r="P22" s="124">
        <f t="shared" si="1"/>
        <v>8.3900761999999993</v>
      </c>
      <c r="Q22" s="127">
        <f t="shared" si="3"/>
        <v>2.6008291171423958</v>
      </c>
    </row>
    <row r="23" spans="1:17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75"/>
      <c r="N23" s="20"/>
      <c r="O23" s="20"/>
      <c r="P23" s="20"/>
    </row>
    <row r="24" spans="1:17" x14ac:dyDescent="0.25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89"/>
      <c r="P24" s="75"/>
    </row>
    <row r="25" spans="1:17" ht="15.75" customHeight="1" x14ac:dyDescent="0.25"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54"/>
      <c r="O25" s="154"/>
      <c r="P25" s="154"/>
      <c r="Q25" s="154"/>
    </row>
    <row r="26" spans="1:17" x14ac:dyDescent="0.2">
      <c r="A26" s="72" t="s">
        <v>75</v>
      </c>
      <c r="B26" s="88" t="s">
        <v>21</v>
      </c>
      <c r="C26" s="66">
        <v>3.5054042822079308</v>
      </c>
      <c r="D26" s="66">
        <v>5.1995444970395273</v>
      </c>
      <c r="E26" s="66">
        <v>3.6452013919681985</v>
      </c>
      <c r="F26" s="66">
        <v>3.9981714666192367</v>
      </c>
      <c r="G26" s="103">
        <v>6.8996357248631286</v>
      </c>
      <c r="H26" s="66">
        <v>9</v>
      </c>
      <c r="I26" s="66">
        <v>12</v>
      </c>
      <c r="J26" s="66">
        <v>14</v>
      </c>
      <c r="K26" s="66">
        <v>12</v>
      </c>
      <c r="L26" s="66">
        <v>10</v>
      </c>
      <c r="M26" s="75"/>
      <c r="N26" s="20">
        <f t="shared" ref="N26:N45" si="4">AVERAGE(C26:G26)</f>
        <v>4.6495914725396039</v>
      </c>
      <c r="O26" s="20">
        <f>STDEV(C26:G26)</f>
        <v>1.4236800247205619</v>
      </c>
      <c r="P26" s="20">
        <f>AVERAGE(H26:L26)</f>
        <v>11.4</v>
      </c>
      <c r="Q26" s="20">
        <f>STDEV(E26:I26)</f>
        <v>3.5077325143051654</v>
      </c>
    </row>
    <row r="27" spans="1:17" x14ac:dyDescent="0.2">
      <c r="B27" s="88">
        <v>0</v>
      </c>
      <c r="C27" s="66">
        <v>2.8293497504570122</v>
      </c>
      <c r="D27" s="66">
        <v>6.0676746067374072</v>
      </c>
      <c r="E27" s="66">
        <v>0.21222329051708372</v>
      </c>
      <c r="F27" s="66">
        <v>5.0003790813615918</v>
      </c>
      <c r="G27" s="103">
        <v>5.7355852237442884</v>
      </c>
      <c r="H27" s="66">
        <v>8</v>
      </c>
      <c r="I27" s="66">
        <v>10</v>
      </c>
      <c r="J27" s="66">
        <v>11</v>
      </c>
      <c r="K27" s="66">
        <v>10</v>
      </c>
      <c r="L27" s="66">
        <v>8</v>
      </c>
      <c r="M27" s="75"/>
      <c r="N27" s="20">
        <f t="shared" si="4"/>
        <v>3.9690423905634766</v>
      </c>
      <c r="O27" s="20">
        <f t="shared" ref="O27:Q45" si="5">STDEV(C27:G27)</f>
        <v>2.449549713437055</v>
      </c>
      <c r="P27" s="20">
        <f t="shared" ref="P27:P45" si="6">AVERAGE(H27:L27)</f>
        <v>9.4</v>
      </c>
      <c r="Q27" s="20">
        <f t="shared" si="5"/>
        <v>3.6859956092931818</v>
      </c>
    </row>
    <row r="28" spans="1:17" x14ac:dyDescent="0.2">
      <c r="B28" s="88">
        <v>10</v>
      </c>
      <c r="C28" s="66">
        <v>3.0972551316385775</v>
      </c>
      <c r="D28" s="66">
        <v>7.5231170065635045</v>
      </c>
      <c r="E28" s="66">
        <v>1.6714886520833367</v>
      </c>
      <c r="F28" s="66">
        <v>6.1729248242994856</v>
      </c>
      <c r="G28" s="103">
        <v>6.5343801377621844</v>
      </c>
      <c r="H28" s="66">
        <v>8</v>
      </c>
      <c r="I28" s="66">
        <v>10</v>
      </c>
      <c r="J28" s="66">
        <v>11</v>
      </c>
      <c r="K28" s="66">
        <v>10</v>
      </c>
      <c r="L28" s="66">
        <v>9</v>
      </c>
      <c r="M28" s="75"/>
      <c r="N28" s="20">
        <f t="shared" si="4"/>
        <v>4.999833150469418</v>
      </c>
      <c r="O28" s="20">
        <f t="shared" si="5"/>
        <v>2.489760037007529</v>
      </c>
      <c r="P28" s="20">
        <f t="shared" si="6"/>
        <v>9.6</v>
      </c>
      <c r="Q28" s="20">
        <f t="shared" si="5"/>
        <v>3.0789504625682755</v>
      </c>
    </row>
    <row r="29" spans="1:17" x14ac:dyDescent="0.2">
      <c r="B29" s="88">
        <v>15</v>
      </c>
      <c r="C29" s="66">
        <v>3.1796984178976864</v>
      </c>
      <c r="D29" s="66">
        <v>7.8058639669488317</v>
      </c>
      <c r="E29" s="66">
        <v>1.2119492398928351</v>
      </c>
      <c r="F29" s="66">
        <v>5.2562749581634742</v>
      </c>
      <c r="G29" s="103">
        <v>6.8177411667040815</v>
      </c>
      <c r="H29" s="66">
        <v>7</v>
      </c>
      <c r="I29" s="66">
        <v>10</v>
      </c>
      <c r="J29" s="66">
        <v>12</v>
      </c>
      <c r="K29" s="66">
        <v>10</v>
      </c>
      <c r="L29" s="66">
        <v>9</v>
      </c>
      <c r="M29" s="75"/>
      <c r="N29" s="20">
        <f t="shared" si="4"/>
        <v>4.8543055499213814</v>
      </c>
      <c r="O29" s="20">
        <f t="shared" si="5"/>
        <v>2.6832547610769448</v>
      </c>
      <c r="P29" s="20">
        <f t="shared" si="6"/>
        <v>9.6</v>
      </c>
      <c r="Q29" s="20">
        <f t="shared" si="5"/>
        <v>3.2066689257300793</v>
      </c>
    </row>
    <row r="30" spans="1:17" x14ac:dyDescent="0.2">
      <c r="B30" s="88">
        <v>20</v>
      </c>
      <c r="C30" s="66">
        <v>9.0112267882288375</v>
      </c>
      <c r="D30" s="66">
        <v>12.202685196157077</v>
      </c>
      <c r="E30" s="66">
        <v>4.2011011262874653</v>
      </c>
      <c r="F30" s="66">
        <v>9.2455134691701844</v>
      </c>
      <c r="G30" s="103">
        <v>9.3099446947787428</v>
      </c>
      <c r="H30" s="66">
        <v>7</v>
      </c>
      <c r="I30" s="66">
        <v>9</v>
      </c>
      <c r="J30" s="66">
        <v>12</v>
      </c>
      <c r="K30" s="66">
        <v>10</v>
      </c>
      <c r="L30" s="66">
        <v>9</v>
      </c>
      <c r="M30" s="75"/>
      <c r="N30" s="20">
        <f t="shared" si="4"/>
        <v>8.7940942549244614</v>
      </c>
      <c r="O30" s="20">
        <f t="shared" si="5"/>
        <v>2.8823213563318628</v>
      </c>
      <c r="P30" s="20">
        <f t="shared" si="6"/>
        <v>9.4</v>
      </c>
      <c r="Q30" s="20">
        <f t="shared" si="5"/>
        <v>2.2016847298272597</v>
      </c>
    </row>
    <row r="31" spans="1:17" x14ac:dyDescent="0.2">
      <c r="B31" s="88">
        <v>25</v>
      </c>
      <c r="C31" s="66">
        <v>6.513933971012376</v>
      </c>
      <c r="D31" s="66">
        <v>10.089474955194136</v>
      </c>
      <c r="E31" s="66">
        <v>4.8076015419351616</v>
      </c>
      <c r="F31" s="66">
        <v>7.9738619233760009</v>
      </c>
      <c r="G31" s="103">
        <v>10.026480085659683</v>
      </c>
      <c r="H31" s="66">
        <v>12</v>
      </c>
      <c r="I31" s="66">
        <v>13</v>
      </c>
      <c r="J31" s="66">
        <v>17</v>
      </c>
      <c r="K31" s="66">
        <v>17</v>
      </c>
      <c r="L31" s="66">
        <v>9</v>
      </c>
      <c r="M31" s="75"/>
      <c r="N31" s="20">
        <f t="shared" si="4"/>
        <v>7.8822704954354723</v>
      </c>
      <c r="O31" s="20">
        <f t="shared" si="5"/>
        <v>2.2805541706649453</v>
      </c>
      <c r="P31" s="20">
        <f t="shared" si="6"/>
        <v>13.6</v>
      </c>
      <c r="Q31" s="20">
        <f t="shared" si="5"/>
        <v>3.2827547940963449</v>
      </c>
    </row>
    <row r="32" spans="1:17" x14ac:dyDescent="0.2">
      <c r="B32" s="88">
        <v>30</v>
      </c>
      <c r="C32" s="66">
        <v>7.2335829540992123</v>
      </c>
      <c r="D32" s="66">
        <v>10.126929312587587</v>
      </c>
      <c r="E32" s="66">
        <v>4.7856948377100856</v>
      </c>
      <c r="F32" s="66">
        <v>9.6518399821423415</v>
      </c>
      <c r="G32" s="103">
        <v>11.282222480172612</v>
      </c>
      <c r="H32" s="66">
        <v>10</v>
      </c>
      <c r="I32" s="66">
        <v>10</v>
      </c>
      <c r="J32" s="66">
        <v>14</v>
      </c>
      <c r="K32" s="66">
        <v>12</v>
      </c>
      <c r="L32" s="66">
        <v>10</v>
      </c>
      <c r="M32" s="75"/>
      <c r="N32" s="20">
        <f t="shared" si="4"/>
        <v>8.6160539133423661</v>
      </c>
      <c r="O32" s="20">
        <f t="shared" si="5"/>
        <v>2.6003330883055886</v>
      </c>
      <c r="P32" s="20">
        <f t="shared" si="6"/>
        <v>11.2</v>
      </c>
      <c r="Q32" s="20">
        <f t="shared" si="5"/>
        <v>2.5144677716188859</v>
      </c>
    </row>
    <row r="33" spans="2:17" x14ac:dyDescent="0.2">
      <c r="B33" s="88">
        <v>35</v>
      </c>
      <c r="C33" s="66">
        <v>4.821162247901059</v>
      </c>
      <c r="D33" s="66">
        <v>10.176021923547335</v>
      </c>
      <c r="E33" s="66">
        <v>6.895799521837688</v>
      </c>
      <c r="F33" s="66">
        <v>8.4832295159309172</v>
      </c>
      <c r="G33" s="103">
        <v>10.110998677316239</v>
      </c>
      <c r="H33" s="66">
        <v>10</v>
      </c>
      <c r="I33" s="66">
        <v>12</v>
      </c>
      <c r="J33" s="66">
        <v>13</v>
      </c>
      <c r="K33" s="66">
        <v>12</v>
      </c>
      <c r="L33" s="66">
        <v>10</v>
      </c>
      <c r="M33" s="75"/>
      <c r="N33" s="20">
        <f t="shared" si="4"/>
        <v>8.0974423773066473</v>
      </c>
      <c r="O33" s="20">
        <f t="shared" si="5"/>
        <v>2.2749555302315154</v>
      </c>
      <c r="P33" s="20">
        <f t="shared" si="6"/>
        <v>11.4</v>
      </c>
      <c r="Q33" s="20">
        <f t="shared" si="5"/>
        <v>1.9163103768781715</v>
      </c>
    </row>
    <row r="34" spans="2:17" x14ac:dyDescent="0.2">
      <c r="B34" s="88">
        <v>40</v>
      </c>
      <c r="C34" s="66">
        <v>6.515377459355693</v>
      </c>
      <c r="D34" s="66">
        <v>9.5319479649863794</v>
      </c>
      <c r="E34" s="66">
        <v>6.6649493250389069</v>
      </c>
      <c r="F34" s="66">
        <v>9.2936428476408999</v>
      </c>
      <c r="G34" s="103">
        <v>9.9283347251320855</v>
      </c>
      <c r="H34" s="66">
        <v>11</v>
      </c>
      <c r="I34" s="66">
        <v>12</v>
      </c>
      <c r="J34" s="66">
        <v>13</v>
      </c>
      <c r="K34" s="66">
        <v>12</v>
      </c>
      <c r="L34" s="66">
        <v>10</v>
      </c>
      <c r="M34" s="75"/>
      <c r="N34" s="20">
        <f t="shared" si="4"/>
        <v>8.3868504644307933</v>
      </c>
      <c r="O34" s="20">
        <f t="shared" si="5"/>
        <v>1.6565815087538098</v>
      </c>
      <c r="P34" s="20">
        <f t="shared" si="6"/>
        <v>11.6</v>
      </c>
      <c r="Q34" s="20">
        <f t="shared" si="5"/>
        <v>2.0235397819604581</v>
      </c>
    </row>
    <row r="35" spans="2:17" x14ac:dyDescent="0.2">
      <c r="B35" s="88">
        <v>45</v>
      </c>
      <c r="C35" s="66">
        <v>6.571061263677386</v>
      </c>
      <c r="D35" s="66">
        <v>7.8868093904054088</v>
      </c>
      <c r="E35" s="66">
        <v>7.42718746630106</v>
      </c>
      <c r="F35" s="66">
        <v>10.072270439314416</v>
      </c>
      <c r="G35" s="103">
        <v>8.6643278569758024</v>
      </c>
      <c r="H35" s="66">
        <v>10</v>
      </c>
      <c r="I35" s="66">
        <v>11</v>
      </c>
      <c r="J35" s="66">
        <v>13</v>
      </c>
      <c r="K35" s="66">
        <v>12</v>
      </c>
      <c r="L35" s="66">
        <v>10</v>
      </c>
      <c r="M35" s="75"/>
      <c r="N35" s="20">
        <f t="shared" si="4"/>
        <v>8.1243312833348149</v>
      </c>
      <c r="O35" s="20">
        <f t="shared" si="5"/>
        <v>1.3267570576558387</v>
      </c>
      <c r="P35" s="20">
        <f t="shared" si="6"/>
        <v>11.2</v>
      </c>
      <c r="Q35" s="20">
        <f t="shared" si="5"/>
        <v>1.3964047750842135</v>
      </c>
    </row>
    <row r="36" spans="2:17" x14ac:dyDescent="0.2">
      <c r="B36" s="88">
        <v>50</v>
      </c>
      <c r="C36" s="66">
        <v>7.5577299416121866</v>
      </c>
      <c r="D36" s="66">
        <v>8.0416703830133169</v>
      </c>
      <c r="E36" s="66">
        <v>5.1340606714899355</v>
      </c>
      <c r="F36" s="66">
        <v>8.7843561087952953</v>
      </c>
      <c r="G36" s="103">
        <v>10.213397272642412</v>
      </c>
      <c r="H36" s="66">
        <v>10</v>
      </c>
      <c r="I36" s="66">
        <v>12</v>
      </c>
      <c r="J36" s="66">
        <v>14</v>
      </c>
      <c r="K36" s="66">
        <v>13</v>
      </c>
      <c r="L36" s="66">
        <v>10</v>
      </c>
      <c r="M36" s="75"/>
      <c r="N36" s="20">
        <f t="shared" si="4"/>
        <v>7.9462428755106291</v>
      </c>
      <c r="O36" s="20">
        <f t="shared" si="5"/>
        <v>1.8648619459524445</v>
      </c>
      <c r="P36" s="20">
        <f t="shared" si="6"/>
        <v>11.8</v>
      </c>
      <c r="Q36" s="20">
        <f t="shared" si="5"/>
        <v>2.5596934147818304</v>
      </c>
    </row>
    <row r="37" spans="2:17" x14ac:dyDescent="0.2">
      <c r="B37" s="88">
        <v>55</v>
      </c>
      <c r="C37" s="66">
        <v>7.0312935632377762</v>
      </c>
      <c r="D37" s="66">
        <v>7.7802641386254647</v>
      </c>
      <c r="E37" s="66">
        <v>4.8715366536538909</v>
      </c>
      <c r="F37" s="66">
        <v>8.1876722050747723</v>
      </c>
      <c r="G37" s="103">
        <v>9.9980796190635211</v>
      </c>
      <c r="H37" s="66">
        <v>10</v>
      </c>
      <c r="I37" s="66">
        <v>11</v>
      </c>
      <c r="J37" s="66">
        <v>13</v>
      </c>
      <c r="K37" s="66">
        <v>13</v>
      </c>
      <c r="L37" s="66">
        <v>10</v>
      </c>
      <c r="M37" s="75"/>
      <c r="N37" s="20">
        <f t="shared" si="4"/>
        <v>7.573769235931084</v>
      </c>
      <c r="O37" s="20">
        <f t="shared" si="5"/>
        <v>1.8636750399620745</v>
      </c>
      <c r="P37" s="20">
        <f t="shared" si="6"/>
        <v>11.4</v>
      </c>
      <c r="Q37" s="20">
        <f t="shared" si="5"/>
        <v>2.425000410912372</v>
      </c>
    </row>
    <row r="38" spans="2:17" x14ac:dyDescent="0.2">
      <c r="B38" s="88">
        <v>60</v>
      </c>
      <c r="C38" s="66">
        <v>6.9355208445390444</v>
      </c>
      <c r="D38" s="66">
        <v>6.9033298107521235</v>
      </c>
      <c r="E38" s="66">
        <v>6.0824655345613419</v>
      </c>
      <c r="F38" s="66">
        <v>8.713591416449681</v>
      </c>
      <c r="G38" s="103">
        <v>9.1155961171412763</v>
      </c>
      <c r="H38" s="66">
        <v>11</v>
      </c>
      <c r="I38" s="66">
        <v>11</v>
      </c>
      <c r="J38" s="66">
        <v>13</v>
      </c>
      <c r="K38" s="66">
        <v>13</v>
      </c>
      <c r="L38" s="66">
        <v>9</v>
      </c>
      <c r="M38" s="75"/>
      <c r="N38" s="20">
        <f t="shared" si="4"/>
        <v>7.5501007446886943</v>
      </c>
      <c r="O38" s="20">
        <f t="shared" si="5"/>
        <v>1.2994672474810516</v>
      </c>
      <c r="P38" s="20">
        <f t="shared" si="6"/>
        <v>11.4</v>
      </c>
      <c r="Q38" s="20">
        <f t="shared" si="5"/>
        <v>2.0273860900626244</v>
      </c>
    </row>
    <row r="39" spans="2:17" x14ac:dyDescent="0.2">
      <c r="B39" s="88">
        <v>65</v>
      </c>
      <c r="C39" s="66">
        <v>7.3911727487322887</v>
      </c>
      <c r="D39" s="66">
        <v>6.9220833142462412</v>
      </c>
      <c r="E39" s="66">
        <v>5.9074654359227097</v>
      </c>
      <c r="F39" s="66">
        <v>8.7657202260944622</v>
      </c>
      <c r="G39" s="103">
        <v>8.2572631444478333</v>
      </c>
      <c r="H39" s="66">
        <v>12</v>
      </c>
      <c r="I39" s="66">
        <v>13</v>
      </c>
      <c r="J39" s="66">
        <v>15</v>
      </c>
      <c r="K39" s="66">
        <v>16</v>
      </c>
      <c r="L39" s="66">
        <v>8</v>
      </c>
      <c r="M39" s="75"/>
      <c r="N39" s="20">
        <f t="shared" si="4"/>
        <v>7.4487409738887065</v>
      </c>
      <c r="O39" s="20">
        <f t="shared" si="5"/>
        <v>1.1229820931304013</v>
      </c>
      <c r="P39" s="20">
        <f t="shared" si="6"/>
        <v>12.8</v>
      </c>
      <c r="Q39" s="20">
        <f t="shared" si="5"/>
        <v>2.8919201682276339</v>
      </c>
    </row>
    <row r="40" spans="2:17" x14ac:dyDescent="0.2">
      <c r="B40" s="88">
        <v>70</v>
      </c>
      <c r="C40" s="66">
        <v>6.5103941543425998</v>
      </c>
      <c r="D40" s="66">
        <v>7.7911482122170002</v>
      </c>
      <c r="E40" s="66">
        <v>11.607224558411399</v>
      </c>
      <c r="F40" s="66">
        <v>10.7628693839265</v>
      </c>
      <c r="G40" s="103">
        <v>9.6965594243420998</v>
      </c>
      <c r="H40" s="66">
        <v>12</v>
      </c>
      <c r="I40" s="66">
        <v>11</v>
      </c>
      <c r="J40" s="66">
        <v>15</v>
      </c>
      <c r="K40" s="66">
        <v>17</v>
      </c>
      <c r="L40" s="66">
        <v>9</v>
      </c>
      <c r="M40" s="75"/>
      <c r="N40" s="20">
        <f t="shared" si="4"/>
        <v>9.2736391466479198</v>
      </c>
      <c r="O40" s="20">
        <f t="shared" si="5"/>
        <v>2.1021174677616949</v>
      </c>
      <c r="P40" s="20">
        <f t="shared" si="6"/>
        <v>12.8</v>
      </c>
      <c r="Q40" s="20">
        <f t="shared" si="5"/>
        <v>0.88360361495281914</v>
      </c>
    </row>
    <row r="41" spans="2:17" x14ac:dyDescent="0.2">
      <c r="B41" s="88">
        <v>75</v>
      </c>
      <c r="C41" s="66">
        <v>6.9661290992216003</v>
      </c>
      <c r="D41" s="66">
        <v>8.0811707117716001</v>
      </c>
      <c r="E41" s="66">
        <v>9.2438759779230004</v>
      </c>
      <c r="F41" s="66">
        <v>8.6677547684734009</v>
      </c>
      <c r="G41" s="103">
        <v>7.4757849164375996</v>
      </c>
      <c r="H41" s="66">
        <v>7</v>
      </c>
      <c r="I41" s="66">
        <v>9</v>
      </c>
      <c r="J41" s="66">
        <v>13</v>
      </c>
      <c r="K41" s="66">
        <v>8</v>
      </c>
      <c r="L41" s="66">
        <v>7</v>
      </c>
      <c r="M41" s="75"/>
      <c r="N41" s="20">
        <f t="shared" si="4"/>
        <v>8.0869430947654397</v>
      </c>
      <c r="O41" s="20">
        <f t="shared" si="5"/>
        <v>0.90906649212201429</v>
      </c>
      <c r="P41" s="20">
        <f t="shared" si="6"/>
        <v>8.8000000000000007</v>
      </c>
      <c r="Q41" s="20">
        <f t="shared" si="5"/>
        <v>0.98525896200082697</v>
      </c>
    </row>
    <row r="42" spans="2:17" x14ac:dyDescent="0.2">
      <c r="B42" s="88">
        <v>80</v>
      </c>
      <c r="C42" s="66">
        <v>8.7655257382523093</v>
      </c>
      <c r="D42" s="66">
        <v>11.297135232352087</v>
      </c>
      <c r="E42" s="66">
        <v>9.9969560671561979</v>
      </c>
      <c r="F42" s="66">
        <v>7.5189401797516</v>
      </c>
      <c r="G42" s="103">
        <v>15.579244038249254</v>
      </c>
      <c r="H42" s="66">
        <v>7</v>
      </c>
      <c r="I42" s="66">
        <v>9</v>
      </c>
      <c r="J42" s="66">
        <v>11</v>
      </c>
      <c r="K42" s="66">
        <v>10</v>
      </c>
      <c r="L42" s="66">
        <v>7</v>
      </c>
      <c r="M42" s="75"/>
      <c r="N42" s="20">
        <f t="shared" si="4"/>
        <v>10.63156025115229</v>
      </c>
      <c r="O42" s="20">
        <f t="shared" si="5"/>
        <v>3.1022482127993389</v>
      </c>
      <c r="P42" s="20">
        <f t="shared" si="6"/>
        <v>8.8000000000000007</v>
      </c>
      <c r="Q42" s="20">
        <f t="shared" si="5"/>
        <v>3.4321959776070834</v>
      </c>
    </row>
    <row r="43" spans="2:17" x14ac:dyDescent="0.2">
      <c r="B43" s="88">
        <v>85</v>
      </c>
      <c r="C43" s="66">
        <v>8.4865365493599398</v>
      </c>
      <c r="D43" s="66">
        <v>11.849016350660598</v>
      </c>
      <c r="E43" s="66">
        <v>8.7330882658984077</v>
      </c>
      <c r="F43" s="66">
        <v>7.0720682259665999</v>
      </c>
      <c r="G43" s="103">
        <v>15.255248530298742</v>
      </c>
      <c r="H43" s="66">
        <v>9</v>
      </c>
      <c r="I43" s="66">
        <v>10</v>
      </c>
      <c r="J43" s="66">
        <v>12</v>
      </c>
      <c r="K43" s="66">
        <v>11</v>
      </c>
      <c r="L43" s="66">
        <v>7</v>
      </c>
      <c r="M43" s="75"/>
      <c r="N43" s="20">
        <f t="shared" si="4"/>
        <v>10.279191584436859</v>
      </c>
      <c r="O43" s="20">
        <f t="shared" si="5"/>
        <v>3.2831075335700359</v>
      </c>
      <c r="P43" s="20">
        <f t="shared" si="6"/>
        <v>9.8000000000000007</v>
      </c>
      <c r="Q43" s="20">
        <f t="shared" si="5"/>
        <v>3.1142718722546201</v>
      </c>
    </row>
    <row r="44" spans="2:17" x14ac:dyDescent="0.2">
      <c r="B44" s="88">
        <v>90</v>
      </c>
      <c r="C44" s="66">
        <v>8.3250236061589593</v>
      </c>
      <c r="D44" s="66">
        <v>12.118359478214371</v>
      </c>
      <c r="E44" s="66">
        <v>9.8275093337234996</v>
      </c>
      <c r="F44" s="66">
        <v>7.1027759891528</v>
      </c>
      <c r="G44" s="103">
        <v>15.267019760419554</v>
      </c>
      <c r="H44" s="66">
        <v>9</v>
      </c>
      <c r="I44" s="66">
        <v>9</v>
      </c>
      <c r="J44" s="66">
        <v>12</v>
      </c>
      <c r="K44" s="66">
        <v>10</v>
      </c>
      <c r="L44" s="66">
        <v>7</v>
      </c>
      <c r="M44" s="75"/>
      <c r="N44" s="20">
        <f t="shared" si="4"/>
        <v>10.528137633533836</v>
      </c>
      <c r="O44" s="20">
        <f t="shared" si="5"/>
        <v>3.242819111310554</v>
      </c>
      <c r="P44" s="20">
        <f t="shared" si="6"/>
        <v>9.4</v>
      </c>
      <c r="Q44" s="20">
        <f t="shared" si="5"/>
        <v>3.088582656189288</v>
      </c>
    </row>
    <row r="45" spans="2:17" x14ac:dyDescent="0.2">
      <c r="B45" s="88">
        <v>95</v>
      </c>
      <c r="C45" s="66">
        <v>9.7899633302832232</v>
      </c>
      <c r="D45" s="66">
        <v>12.658591488107392</v>
      </c>
      <c r="E45" s="66">
        <v>8.5269744989693681</v>
      </c>
      <c r="F45" s="66">
        <v>9.0328125508987007</v>
      </c>
      <c r="G45" s="103">
        <v>10.628601914280422</v>
      </c>
      <c r="H45" s="66">
        <v>9</v>
      </c>
      <c r="I45" s="66">
        <v>9</v>
      </c>
      <c r="J45" s="66">
        <v>14</v>
      </c>
      <c r="K45" s="66">
        <v>10</v>
      </c>
      <c r="L45" s="66">
        <v>8</v>
      </c>
      <c r="M45" s="75"/>
      <c r="N45" s="20">
        <f t="shared" si="4"/>
        <v>10.127388756507822</v>
      </c>
      <c r="O45" s="20">
        <f t="shared" si="5"/>
        <v>1.622612144187767</v>
      </c>
      <c r="P45" s="20">
        <f t="shared" si="6"/>
        <v>10</v>
      </c>
      <c r="Q45" s="20">
        <f t="shared" si="5"/>
        <v>0.80540677879218736</v>
      </c>
    </row>
    <row r="46" spans="2:17" x14ac:dyDescent="0.25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89"/>
      <c r="P46" s="75"/>
    </row>
    <row r="47" spans="2:17" x14ac:dyDescent="0.2">
      <c r="C47" s="75"/>
      <c r="D47" s="75"/>
      <c r="E47" s="75"/>
      <c r="F47" s="75"/>
      <c r="G47" s="75"/>
      <c r="H47" s="66"/>
      <c r="I47" s="66"/>
      <c r="J47" s="66"/>
      <c r="K47" s="66"/>
      <c r="L47" s="66"/>
      <c r="M47" s="75"/>
      <c r="N47" s="75"/>
      <c r="O47" s="89"/>
      <c r="P47" s="75"/>
    </row>
    <row r="48" spans="2:17" x14ac:dyDescent="0.2">
      <c r="C48" s="75"/>
      <c r="D48" s="75"/>
      <c r="E48" s="75"/>
      <c r="F48" s="75"/>
      <c r="G48" s="75"/>
      <c r="H48" s="66"/>
      <c r="I48" s="66"/>
      <c r="J48" s="66"/>
      <c r="K48" s="66"/>
      <c r="L48" s="66"/>
      <c r="M48" s="75"/>
      <c r="N48" s="85"/>
      <c r="P48" s="85"/>
      <c r="Q48" s="85"/>
    </row>
    <row r="49" spans="1:17" x14ac:dyDescent="0.2">
      <c r="A49" s="72" t="s">
        <v>76</v>
      </c>
      <c r="B49" s="88" t="s">
        <v>21</v>
      </c>
      <c r="C49" s="75">
        <v>6</v>
      </c>
      <c r="D49" s="75">
        <v>7</v>
      </c>
      <c r="E49" s="75">
        <v>7</v>
      </c>
      <c r="F49" s="75">
        <v>8</v>
      </c>
      <c r="G49" s="104">
        <v>9</v>
      </c>
      <c r="H49" s="66">
        <v>11</v>
      </c>
      <c r="I49" s="66">
        <v>11</v>
      </c>
      <c r="J49" s="66">
        <v>10</v>
      </c>
      <c r="K49" s="66">
        <v>11</v>
      </c>
      <c r="L49" s="66">
        <v>9</v>
      </c>
      <c r="M49" s="75"/>
      <c r="N49" s="20">
        <f t="shared" ref="N49:N68" si="7">AVERAGE(C49:G49)</f>
        <v>7.4</v>
      </c>
      <c r="O49" s="20">
        <f>STDEV(C49:G49)</f>
        <v>1.1401754250991367</v>
      </c>
      <c r="P49" s="20">
        <f>AVERAGE(H49:L49)</f>
        <v>10.4</v>
      </c>
      <c r="Q49" s="20">
        <f>STDEV(E49:I49)</f>
        <v>1.7888543819998326</v>
      </c>
    </row>
    <row r="50" spans="1:17" x14ac:dyDescent="0.2">
      <c r="B50" s="88">
        <v>0</v>
      </c>
      <c r="C50" s="75">
        <v>6</v>
      </c>
      <c r="D50" s="75">
        <v>7</v>
      </c>
      <c r="E50" s="75">
        <v>7</v>
      </c>
      <c r="F50" s="75">
        <v>6</v>
      </c>
      <c r="G50" s="104">
        <v>7</v>
      </c>
      <c r="H50" s="66">
        <v>10</v>
      </c>
      <c r="I50" s="66">
        <v>9</v>
      </c>
      <c r="J50" s="66">
        <v>9</v>
      </c>
      <c r="K50" s="66">
        <v>10</v>
      </c>
      <c r="L50" s="66">
        <v>8</v>
      </c>
      <c r="M50" s="75"/>
      <c r="N50" s="20">
        <f t="shared" si="7"/>
        <v>6.6</v>
      </c>
      <c r="O50" s="20">
        <f t="shared" ref="O50:O68" si="8">STDEV(C50:G50)</f>
        <v>0.54772255750516619</v>
      </c>
      <c r="P50" s="20">
        <f t="shared" ref="P50:P68" si="9">AVERAGE(H50:L50)</f>
        <v>9.1999999999999993</v>
      </c>
      <c r="Q50" s="20">
        <f t="shared" ref="Q50:Q68" si="10">STDEV(E50:I50)</f>
        <v>1.6431676725154991</v>
      </c>
    </row>
    <row r="51" spans="1:17" x14ac:dyDescent="0.2">
      <c r="B51" s="88">
        <v>10</v>
      </c>
      <c r="C51" s="75">
        <v>6</v>
      </c>
      <c r="D51" s="75">
        <v>6</v>
      </c>
      <c r="E51" s="75">
        <v>6</v>
      </c>
      <c r="F51" s="75">
        <v>6</v>
      </c>
      <c r="G51" s="104">
        <v>8</v>
      </c>
      <c r="H51" s="66">
        <v>9</v>
      </c>
      <c r="I51" s="66">
        <v>9</v>
      </c>
      <c r="J51" s="66">
        <v>9</v>
      </c>
      <c r="K51" s="66">
        <v>10</v>
      </c>
      <c r="L51" s="66">
        <v>10</v>
      </c>
      <c r="M51" s="75"/>
      <c r="N51" s="20">
        <f t="shared" si="7"/>
        <v>6.4</v>
      </c>
      <c r="O51" s="20">
        <f t="shared" si="8"/>
        <v>0.8944271909999143</v>
      </c>
      <c r="P51" s="20">
        <f t="shared" si="9"/>
        <v>9.4</v>
      </c>
      <c r="Q51" s="20">
        <f t="shared" si="10"/>
        <v>1.5165750888103091</v>
      </c>
    </row>
    <row r="52" spans="1:17" x14ac:dyDescent="0.2">
      <c r="B52" s="88">
        <v>15</v>
      </c>
      <c r="C52" s="75">
        <v>5</v>
      </c>
      <c r="D52" s="75">
        <v>5</v>
      </c>
      <c r="E52" s="75">
        <v>5</v>
      </c>
      <c r="F52" s="75">
        <v>6</v>
      </c>
      <c r="G52" s="104">
        <v>6</v>
      </c>
      <c r="H52" s="66">
        <v>9</v>
      </c>
      <c r="I52" s="66">
        <v>9</v>
      </c>
      <c r="J52" s="66">
        <v>9</v>
      </c>
      <c r="K52" s="66">
        <v>10</v>
      </c>
      <c r="L52" s="66">
        <v>9</v>
      </c>
      <c r="M52" s="75"/>
      <c r="N52" s="20">
        <f t="shared" si="7"/>
        <v>5.4</v>
      </c>
      <c r="O52" s="20">
        <f t="shared" si="8"/>
        <v>0.54772255750516619</v>
      </c>
      <c r="P52" s="20">
        <f t="shared" si="9"/>
        <v>9.1999999999999993</v>
      </c>
      <c r="Q52" s="20">
        <f t="shared" si="10"/>
        <v>1.8708286933869707</v>
      </c>
    </row>
    <row r="53" spans="1:17" x14ac:dyDescent="0.2">
      <c r="B53" s="88">
        <v>20</v>
      </c>
      <c r="C53" s="75">
        <v>6</v>
      </c>
      <c r="D53" s="75">
        <v>7</v>
      </c>
      <c r="E53" s="75">
        <v>7</v>
      </c>
      <c r="F53" s="75">
        <v>6</v>
      </c>
      <c r="G53" s="104">
        <v>6</v>
      </c>
      <c r="H53" s="66">
        <v>9</v>
      </c>
      <c r="I53" s="66">
        <v>8</v>
      </c>
      <c r="J53" s="66">
        <v>8</v>
      </c>
      <c r="K53" s="66">
        <v>10</v>
      </c>
      <c r="L53" s="66">
        <v>9</v>
      </c>
      <c r="M53" s="75"/>
      <c r="N53" s="20">
        <f t="shared" si="7"/>
        <v>6.4</v>
      </c>
      <c r="O53" s="20">
        <f t="shared" si="8"/>
        <v>0.54772255750516619</v>
      </c>
      <c r="P53" s="20">
        <f t="shared" si="9"/>
        <v>8.8000000000000007</v>
      </c>
      <c r="Q53" s="20">
        <f t="shared" si="10"/>
        <v>1.3038404810405309</v>
      </c>
    </row>
    <row r="54" spans="1:17" x14ac:dyDescent="0.2">
      <c r="B54" s="88">
        <v>25</v>
      </c>
      <c r="C54" s="75">
        <v>8</v>
      </c>
      <c r="D54" s="75">
        <v>9</v>
      </c>
      <c r="E54" s="75">
        <v>9</v>
      </c>
      <c r="F54" s="75">
        <v>9</v>
      </c>
      <c r="G54" s="104">
        <v>8</v>
      </c>
      <c r="H54" s="66">
        <v>14</v>
      </c>
      <c r="I54" s="66">
        <v>13</v>
      </c>
      <c r="J54" s="66">
        <v>12</v>
      </c>
      <c r="K54" s="66">
        <v>13</v>
      </c>
      <c r="L54" s="66">
        <v>10</v>
      </c>
      <c r="M54" s="75"/>
      <c r="N54" s="20">
        <f t="shared" si="7"/>
        <v>8.6</v>
      </c>
      <c r="O54" s="20">
        <f t="shared" si="8"/>
        <v>0.54772255750516607</v>
      </c>
      <c r="P54" s="20">
        <f t="shared" si="9"/>
        <v>12.4</v>
      </c>
      <c r="Q54" s="20">
        <f t="shared" si="10"/>
        <v>2.7018512172212614</v>
      </c>
    </row>
    <row r="55" spans="1:17" x14ac:dyDescent="0.2">
      <c r="B55" s="88">
        <v>30</v>
      </c>
      <c r="C55" s="75">
        <v>8</v>
      </c>
      <c r="D55" s="75">
        <v>7</v>
      </c>
      <c r="E55" s="75">
        <v>8</v>
      </c>
      <c r="F55" s="75">
        <v>7</v>
      </c>
      <c r="G55" s="104">
        <v>8</v>
      </c>
      <c r="H55" s="66">
        <v>11</v>
      </c>
      <c r="I55" s="66">
        <v>9</v>
      </c>
      <c r="J55" s="66">
        <v>9</v>
      </c>
      <c r="K55" s="66">
        <v>10</v>
      </c>
      <c r="L55" s="66">
        <v>9</v>
      </c>
      <c r="M55" s="75"/>
      <c r="N55" s="20">
        <f t="shared" si="7"/>
        <v>7.6</v>
      </c>
      <c r="O55" s="20">
        <f t="shared" si="8"/>
        <v>0.54772255750516619</v>
      </c>
      <c r="P55" s="20">
        <f t="shared" si="9"/>
        <v>9.6</v>
      </c>
      <c r="Q55" s="20">
        <f t="shared" si="10"/>
        <v>1.5165750888103091</v>
      </c>
    </row>
    <row r="56" spans="1:17" x14ac:dyDescent="0.2">
      <c r="B56" s="88">
        <v>35</v>
      </c>
      <c r="C56" s="75">
        <v>7</v>
      </c>
      <c r="D56" s="75">
        <v>8</v>
      </c>
      <c r="E56" s="75">
        <v>9</v>
      </c>
      <c r="F56" s="75">
        <v>8</v>
      </c>
      <c r="G56" s="104">
        <v>8</v>
      </c>
      <c r="H56" s="66">
        <v>13</v>
      </c>
      <c r="I56" s="66">
        <v>12</v>
      </c>
      <c r="J56" s="66">
        <v>11</v>
      </c>
      <c r="K56" s="66">
        <v>12</v>
      </c>
      <c r="L56" s="66">
        <v>11</v>
      </c>
      <c r="M56" s="75"/>
      <c r="N56" s="20">
        <f t="shared" si="7"/>
        <v>8</v>
      </c>
      <c r="O56" s="20">
        <f t="shared" si="8"/>
        <v>0.70710678118654757</v>
      </c>
      <c r="P56" s="20">
        <f t="shared" si="9"/>
        <v>11.8</v>
      </c>
      <c r="Q56" s="20">
        <f t="shared" si="10"/>
        <v>2.3452078799117149</v>
      </c>
    </row>
    <row r="57" spans="1:17" x14ac:dyDescent="0.2">
      <c r="B57" s="88">
        <v>40</v>
      </c>
      <c r="C57" s="75">
        <v>8</v>
      </c>
      <c r="D57" s="75">
        <v>8</v>
      </c>
      <c r="E57" s="75">
        <v>7</v>
      </c>
      <c r="F57" s="75">
        <v>8</v>
      </c>
      <c r="G57" s="104">
        <v>8</v>
      </c>
      <c r="H57" s="66">
        <v>12</v>
      </c>
      <c r="I57" s="66">
        <v>11</v>
      </c>
      <c r="J57" s="66">
        <v>10</v>
      </c>
      <c r="K57" s="66">
        <v>11</v>
      </c>
      <c r="L57" s="66">
        <v>10</v>
      </c>
      <c r="M57" s="75"/>
      <c r="N57" s="20">
        <f t="shared" si="7"/>
        <v>7.8</v>
      </c>
      <c r="O57" s="20">
        <f t="shared" si="8"/>
        <v>0.44721359549995793</v>
      </c>
      <c r="P57" s="20">
        <f t="shared" si="9"/>
        <v>10.8</v>
      </c>
      <c r="Q57" s="20">
        <f t="shared" si="10"/>
        <v>2.1679483388678804</v>
      </c>
    </row>
    <row r="58" spans="1:17" x14ac:dyDescent="0.2">
      <c r="B58" s="88">
        <v>45</v>
      </c>
      <c r="C58" s="75">
        <v>6</v>
      </c>
      <c r="D58" s="75">
        <v>7</v>
      </c>
      <c r="E58" s="75">
        <v>7</v>
      </c>
      <c r="F58" s="75">
        <v>7</v>
      </c>
      <c r="G58" s="104">
        <v>6</v>
      </c>
      <c r="H58" s="66">
        <v>13</v>
      </c>
      <c r="I58" s="66">
        <v>12</v>
      </c>
      <c r="J58" s="66">
        <v>10</v>
      </c>
      <c r="K58" s="66">
        <v>11</v>
      </c>
      <c r="L58" s="66">
        <v>10</v>
      </c>
      <c r="M58" s="75"/>
      <c r="N58" s="20">
        <f t="shared" si="7"/>
        <v>6.6</v>
      </c>
      <c r="O58" s="20">
        <f t="shared" si="8"/>
        <v>0.54772255750516607</v>
      </c>
      <c r="P58" s="20">
        <f t="shared" si="9"/>
        <v>11.2</v>
      </c>
      <c r="Q58" s="20">
        <f t="shared" si="10"/>
        <v>3.2403703492039302</v>
      </c>
    </row>
    <row r="59" spans="1:17" x14ac:dyDescent="0.2">
      <c r="B59" s="88">
        <v>50</v>
      </c>
      <c r="C59" s="75">
        <v>6</v>
      </c>
      <c r="D59" s="75">
        <v>7</v>
      </c>
      <c r="E59" s="75">
        <v>7</v>
      </c>
      <c r="F59" s="75">
        <v>8</v>
      </c>
      <c r="G59" s="104">
        <v>8</v>
      </c>
      <c r="H59" s="66">
        <v>13</v>
      </c>
      <c r="I59" s="66">
        <v>12</v>
      </c>
      <c r="J59" s="66">
        <v>11</v>
      </c>
      <c r="K59" s="66">
        <v>12</v>
      </c>
      <c r="L59" s="66">
        <v>11</v>
      </c>
      <c r="M59" s="75"/>
      <c r="N59" s="20">
        <f t="shared" si="7"/>
        <v>7.2</v>
      </c>
      <c r="O59" s="20">
        <f t="shared" si="8"/>
        <v>0.83666002653407723</v>
      </c>
      <c r="P59" s="20">
        <f t="shared" si="9"/>
        <v>11.8</v>
      </c>
      <c r="Q59" s="20">
        <f t="shared" si="10"/>
        <v>2.7018512172212588</v>
      </c>
    </row>
    <row r="60" spans="1:17" x14ac:dyDescent="0.2">
      <c r="B60" s="88">
        <v>55</v>
      </c>
      <c r="C60" s="75">
        <v>7</v>
      </c>
      <c r="D60" s="75">
        <v>8</v>
      </c>
      <c r="E60" s="75">
        <v>7</v>
      </c>
      <c r="F60" s="75">
        <v>8</v>
      </c>
      <c r="G60" s="104">
        <v>7</v>
      </c>
      <c r="H60" s="66">
        <v>13</v>
      </c>
      <c r="I60" s="66">
        <v>10</v>
      </c>
      <c r="J60" s="66">
        <v>10</v>
      </c>
      <c r="K60" s="66">
        <v>11</v>
      </c>
      <c r="L60" s="66">
        <v>10</v>
      </c>
      <c r="M60" s="75"/>
      <c r="N60" s="20">
        <f t="shared" si="7"/>
        <v>7.4</v>
      </c>
      <c r="O60" s="20">
        <f t="shared" si="8"/>
        <v>0.54772255750516619</v>
      </c>
      <c r="P60" s="20">
        <f t="shared" si="9"/>
        <v>10.8</v>
      </c>
      <c r="Q60" s="20">
        <f t="shared" si="10"/>
        <v>2.5495097567963922</v>
      </c>
    </row>
    <row r="61" spans="1:17" x14ac:dyDescent="0.2">
      <c r="B61" s="88">
        <v>60</v>
      </c>
      <c r="C61" s="75">
        <v>8</v>
      </c>
      <c r="D61" s="75">
        <v>8</v>
      </c>
      <c r="E61" s="75">
        <v>8</v>
      </c>
      <c r="F61" s="75">
        <v>8</v>
      </c>
      <c r="G61" s="104">
        <v>8</v>
      </c>
      <c r="H61" s="66">
        <v>13</v>
      </c>
      <c r="I61" s="66">
        <v>11</v>
      </c>
      <c r="J61" s="66">
        <v>11</v>
      </c>
      <c r="K61" s="66">
        <v>12</v>
      </c>
      <c r="L61" s="66">
        <v>11</v>
      </c>
      <c r="M61" s="75"/>
      <c r="N61" s="20">
        <f t="shared" si="7"/>
        <v>8</v>
      </c>
      <c r="O61" s="20">
        <f t="shared" si="8"/>
        <v>0</v>
      </c>
      <c r="P61" s="20">
        <f t="shared" si="9"/>
        <v>11.6</v>
      </c>
      <c r="Q61" s="20">
        <f t="shared" si="10"/>
        <v>2.302172886644267</v>
      </c>
    </row>
    <row r="62" spans="1:17" x14ac:dyDescent="0.2">
      <c r="B62" s="88">
        <v>65</v>
      </c>
      <c r="C62" s="75">
        <v>7</v>
      </c>
      <c r="D62" s="75">
        <v>9</v>
      </c>
      <c r="E62" s="75">
        <v>8</v>
      </c>
      <c r="F62" s="75">
        <v>8</v>
      </c>
      <c r="G62" s="104">
        <v>7</v>
      </c>
      <c r="H62" s="66">
        <v>14</v>
      </c>
      <c r="I62" s="66">
        <v>22</v>
      </c>
      <c r="J62" s="66">
        <v>14</v>
      </c>
      <c r="K62" s="66">
        <v>14</v>
      </c>
      <c r="L62" s="66">
        <v>12</v>
      </c>
      <c r="M62" s="75"/>
      <c r="N62" s="20">
        <f t="shared" si="7"/>
        <v>7.8</v>
      </c>
      <c r="O62" s="20">
        <f t="shared" si="8"/>
        <v>0.83666002653407556</v>
      </c>
      <c r="P62" s="20">
        <f t="shared" si="9"/>
        <v>15.2</v>
      </c>
      <c r="Q62" s="20">
        <f t="shared" si="10"/>
        <v>6.3403469936589421</v>
      </c>
    </row>
    <row r="63" spans="1:17" x14ac:dyDescent="0.2">
      <c r="B63" s="88">
        <v>70</v>
      </c>
      <c r="C63" s="75">
        <v>8</v>
      </c>
      <c r="D63" s="75">
        <v>8</v>
      </c>
      <c r="E63" s="75">
        <v>6</v>
      </c>
      <c r="F63" s="75">
        <v>7</v>
      </c>
      <c r="G63" s="104">
        <v>8</v>
      </c>
      <c r="H63" s="66">
        <v>11</v>
      </c>
      <c r="I63" s="66">
        <v>9</v>
      </c>
      <c r="J63" s="66">
        <v>9</v>
      </c>
      <c r="K63" s="66">
        <v>11</v>
      </c>
      <c r="L63" s="66">
        <v>11</v>
      </c>
      <c r="M63" s="75"/>
      <c r="N63" s="20">
        <f t="shared" si="7"/>
        <v>7.4</v>
      </c>
      <c r="O63" s="20">
        <f t="shared" si="8"/>
        <v>0.8944271909999143</v>
      </c>
      <c r="P63" s="20">
        <f t="shared" si="9"/>
        <v>10.199999999999999</v>
      </c>
      <c r="Q63" s="20">
        <f t="shared" si="10"/>
        <v>1.9235384061671352</v>
      </c>
    </row>
    <row r="64" spans="1:17" x14ac:dyDescent="0.2">
      <c r="B64" s="88">
        <v>75</v>
      </c>
      <c r="C64" s="75">
        <v>7</v>
      </c>
      <c r="D64" s="75">
        <v>8</v>
      </c>
      <c r="E64" s="75">
        <v>6</v>
      </c>
      <c r="F64" s="75">
        <v>7</v>
      </c>
      <c r="G64" s="104">
        <v>6</v>
      </c>
      <c r="H64" s="66">
        <v>9</v>
      </c>
      <c r="I64" s="66">
        <v>7</v>
      </c>
      <c r="J64" s="66">
        <v>8</v>
      </c>
      <c r="K64" s="66">
        <v>9</v>
      </c>
      <c r="L64" s="66">
        <v>7</v>
      </c>
      <c r="M64" s="75"/>
      <c r="N64" s="20">
        <f t="shared" si="7"/>
        <v>6.8</v>
      </c>
      <c r="O64" s="20">
        <f t="shared" si="8"/>
        <v>0.83666002653407723</v>
      </c>
      <c r="P64" s="20">
        <f t="shared" si="9"/>
        <v>8</v>
      </c>
      <c r="Q64" s="20">
        <f t="shared" si="10"/>
        <v>1.2247448713915889</v>
      </c>
    </row>
    <row r="65" spans="2:17" x14ac:dyDescent="0.2">
      <c r="B65" s="88">
        <v>80</v>
      </c>
      <c r="C65" s="75">
        <v>7</v>
      </c>
      <c r="D65" s="75">
        <v>9</v>
      </c>
      <c r="E65" s="75">
        <v>7</v>
      </c>
      <c r="F65" s="75">
        <v>7</v>
      </c>
      <c r="G65" s="104">
        <v>7</v>
      </c>
      <c r="H65" s="66">
        <v>8</v>
      </c>
      <c r="I65" s="66">
        <v>7</v>
      </c>
      <c r="J65" s="66">
        <v>8</v>
      </c>
      <c r="K65" s="66">
        <v>8</v>
      </c>
      <c r="L65" s="66">
        <v>7</v>
      </c>
      <c r="M65" s="75"/>
      <c r="N65" s="20">
        <f t="shared" si="7"/>
        <v>7.4</v>
      </c>
      <c r="O65" s="20">
        <f t="shared" si="8"/>
        <v>0.8944271909999143</v>
      </c>
      <c r="P65" s="20">
        <f t="shared" si="9"/>
        <v>7.6</v>
      </c>
      <c r="Q65" s="20">
        <f t="shared" si="10"/>
        <v>0.44721359549995793</v>
      </c>
    </row>
    <row r="66" spans="2:17" x14ac:dyDescent="0.2">
      <c r="B66" s="88">
        <v>85</v>
      </c>
      <c r="C66" s="75">
        <v>6</v>
      </c>
      <c r="D66" s="75">
        <v>7</v>
      </c>
      <c r="E66" s="75">
        <v>5</v>
      </c>
      <c r="F66" s="75">
        <v>6</v>
      </c>
      <c r="G66" s="104">
        <v>5</v>
      </c>
      <c r="H66" s="66">
        <v>10</v>
      </c>
      <c r="I66" s="66">
        <v>8</v>
      </c>
      <c r="J66" s="66">
        <v>8</v>
      </c>
      <c r="K66" s="66">
        <v>9</v>
      </c>
      <c r="L66" s="66">
        <v>9</v>
      </c>
      <c r="M66" s="75"/>
      <c r="N66" s="20">
        <f t="shared" si="7"/>
        <v>5.8</v>
      </c>
      <c r="O66" s="20">
        <f t="shared" si="8"/>
        <v>0.83666002653407723</v>
      </c>
      <c r="P66" s="20">
        <f t="shared" si="9"/>
        <v>8.8000000000000007</v>
      </c>
      <c r="Q66" s="20">
        <f t="shared" si="10"/>
        <v>2.1679483388678804</v>
      </c>
    </row>
    <row r="67" spans="2:17" x14ac:dyDescent="0.2">
      <c r="B67" s="88">
        <v>90</v>
      </c>
      <c r="C67" s="75">
        <v>6</v>
      </c>
      <c r="D67" s="75">
        <v>7</v>
      </c>
      <c r="E67" s="75">
        <v>5</v>
      </c>
      <c r="F67" s="75">
        <v>7</v>
      </c>
      <c r="G67" s="104">
        <v>6</v>
      </c>
      <c r="H67" s="66">
        <v>10</v>
      </c>
      <c r="I67" s="66">
        <v>8</v>
      </c>
      <c r="J67" s="66">
        <v>9</v>
      </c>
      <c r="K67" s="66">
        <v>9</v>
      </c>
      <c r="L67" s="66">
        <v>8</v>
      </c>
      <c r="M67" s="75"/>
      <c r="N67" s="20">
        <f t="shared" si="7"/>
        <v>6.2</v>
      </c>
      <c r="O67" s="20">
        <f t="shared" si="8"/>
        <v>0.83666002653407723</v>
      </c>
      <c r="P67" s="20">
        <f t="shared" si="9"/>
        <v>8.8000000000000007</v>
      </c>
      <c r="Q67" s="20">
        <f t="shared" si="10"/>
        <v>1.9235384061671352</v>
      </c>
    </row>
    <row r="68" spans="2:17" x14ac:dyDescent="0.2">
      <c r="B68" s="88">
        <v>95</v>
      </c>
      <c r="C68" s="75">
        <v>6</v>
      </c>
      <c r="D68" s="75">
        <v>7</v>
      </c>
      <c r="E68" s="75">
        <v>7</v>
      </c>
      <c r="F68" s="75">
        <v>7</v>
      </c>
      <c r="G68" s="104">
        <v>7</v>
      </c>
      <c r="H68" s="66">
        <v>10</v>
      </c>
      <c r="I68" s="66">
        <v>8</v>
      </c>
      <c r="J68" s="66">
        <v>8</v>
      </c>
      <c r="K68" s="66">
        <v>8</v>
      </c>
      <c r="L68" s="66">
        <v>8</v>
      </c>
      <c r="M68" s="75"/>
      <c r="N68" s="20">
        <f t="shared" si="7"/>
        <v>6.8</v>
      </c>
      <c r="O68" s="20">
        <f t="shared" si="8"/>
        <v>0.44721359549995787</v>
      </c>
      <c r="P68" s="20">
        <f t="shared" si="9"/>
        <v>8.4</v>
      </c>
      <c r="Q68" s="20">
        <f t="shared" si="10"/>
        <v>1.3038404810405309</v>
      </c>
    </row>
    <row r="69" spans="2:17" x14ac:dyDescent="0.2">
      <c r="C69" s="71"/>
      <c r="D69" s="71"/>
      <c r="E69" s="71"/>
      <c r="F69" s="71"/>
      <c r="G69" s="71"/>
    </row>
  </sheetData>
  <mergeCells count="6">
    <mergeCell ref="N2:O2"/>
    <mergeCell ref="P2:Q2"/>
    <mergeCell ref="C3:G3"/>
    <mergeCell ref="H3:L3"/>
    <mergeCell ref="P25:Q25"/>
    <mergeCell ref="N25:O2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"/>
  <sheetViews>
    <sheetView workbookViewId="0">
      <selection activeCell="I23" sqref="I23"/>
    </sheetView>
  </sheetViews>
  <sheetFormatPr defaultColWidth="7.28515625" defaultRowHeight="12" x14ac:dyDescent="0.25"/>
  <cols>
    <col min="1" max="3" width="7.28515625" style="12"/>
    <col min="4" max="4" width="9.28515625" style="12" customWidth="1"/>
    <col min="5" max="16384" width="7.28515625" style="12"/>
  </cols>
  <sheetData>
    <row r="3" spans="1:17" x14ac:dyDescent="0.25">
      <c r="B3" s="12" t="s">
        <v>73</v>
      </c>
      <c r="C3" s="153" t="s">
        <v>0</v>
      </c>
      <c r="D3" s="153"/>
      <c r="E3" s="153"/>
      <c r="F3" s="153" t="s">
        <v>1</v>
      </c>
      <c r="G3" s="153"/>
      <c r="H3" s="153"/>
      <c r="I3" s="153" t="s">
        <v>25</v>
      </c>
      <c r="J3" s="153"/>
      <c r="K3" s="153"/>
      <c r="L3" s="153" t="s">
        <v>22</v>
      </c>
      <c r="M3" s="153"/>
      <c r="N3" s="153"/>
      <c r="O3" s="153" t="s">
        <v>26</v>
      </c>
      <c r="P3" s="153"/>
      <c r="Q3" s="153"/>
    </row>
    <row r="4" spans="1:17" x14ac:dyDescent="0.25">
      <c r="A4" s="12" t="s">
        <v>74</v>
      </c>
      <c r="B4" s="12">
        <v>4</v>
      </c>
      <c r="C4" s="4">
        <v>23.33333</v>
      </c>
      <c r="D4" s="4">
        <v>27.125</v>
      </c>
      <c r="E4" s="4">
        <v>31.5</v>
      </c>
      <c r="F4" s="4">
        <v>39.958329999999997</v>
      </c>
      <c r="G4" s="4">
        <v>36.166670000000003</v>
      </c>
      <c r="H4" s="4">
        <v>34.416670000000003</v>
      </c>
      <c r="I4" s="4">
        <v>58.625</v>
      </c>
      <c r="J4" s="4">
        <v>46.958329999999997</v>
      </c>
      <c r="K4" s="4">
        <v>52.791670000000003</v>
      </c>
      <c r="L4" s="4">
        <v>23.625</v>
      </c>
      <c r="M4" s="4">
        <v>27.70833</v>
      </c>
      <c r="N4" s="4">
        <v>25.95833</v>
      </c>
      <c r="O4" s="4">
        <v>19.25</v>
      </c>
      <c r="P4" s="4">
        <v>20.41667</v>
      </c>
      <c r="Q4" s="4">
        <v>23.625</v>
      </c>
    </row>
    <row r="5" spans="1:17" x14ac:dyDescent="0.2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5">
      <c r="A7" s="12" t="s">
        <v>75</v>
      </c>
      <c r="B7" s="12">
        <v>4</v>
      </c>
      <c r="C7" s="19">
        <v>29.604166666666664</v>
      </c>
      <c r="D7" s="19">
        <v>24.354166666666664</v>
      </c>
      <c r="E7" s="19">
        <v>26.687499999999996</v>
      </c>
      <c r="F7" s="19">
        <v>53.068592057761734</v>
      </c>
      <c r="G7" s="19">
        <v>57.175090252707584</v>
      </c>
      <c r="H7" s="19">
        <v>55.595667870036102</v>
      </c>
      <c r="I7" s="19">
        <v>82.25631768953069</v>
      </c>
      <c r="J7" s="19">
        <v>86.173285198555959</v>
      </c>
      <c r="K7" s="19">
        <v>88.621389891696751</v>
      </c>
      <c r="L7" s="19">
        <v>20.416666666666664</v>
      </c>
      <c r="M7" s="19">
        <v>16.041666666666668</v>
      </c>
      <c r="N7" s="19">
        <v>16.916666666666664</v>
      </c>
      <c r="O7" s="19">
        <v>24.7083333333333</v>
      </c>
      <c r="P7" s="19">
        <v>25.083333333333336</v>
      </c>
      <c r="Q7" s="19">
        <v>27.9166666666667</v>
      </c>
    </row>
    <row r="8" spans="1:17" x14ac:dyDescent="0.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x14ac:dyDescent="0.25">
      <c r="A10" s="12" t="s">
        <v>76</v>
      </c>
      <c r="B10" s="12">
        <v>4</v>
      </c>
      <c r="C10" s="14">
        <v>8.25</v>
      </c>
      <c r="D10" s="14">
        <v>7.5833329999999997</v>
      </c>
      <c r="E10" s="14">
        <v>10.20833</v>
      </c>
      <c r="F10" s="14">
        <v>13.41667</v>
      </c>
      <c r="G10" s="14">
        <v>11.375</v>
      </c>
      <c r="H10" s="14">
        <v>12.25</v>
      </c>
      <c r="I10" s="14">
        <v>29.16667</v>
      </c>
      <c r="J10" s="14">
        <v>29.45833</v>
      </c>
      <c r="K10" s="14">
        <v>23.04167</v>
      </c>
      <c r="L10" s="14">
        <v>6.7083329999999997</v>
      </c>
      <c r="M10" s="14">
        <v>7.2916670000000003</v>
      </c>
      <c r="N10" s="14">
        <v>6.125</v>
      </c>
      <c r="O10" s="14">
        <v>9.625</v>
      </c>
      <c r="P10" s="14">
        <v>8.1666670000000003</v>
      </c>
      <c r="Q10" s="14">
        <v>9.0416670000000003</v>
      </c>
    </row>
    <row r="13" spans="1:17" x14ac:dyDescent="0.25">
      <c r="I13" s="11"/>
    </row>
    <row r="14" spans="1:17" x14ac:dyDescent="0.25">
      <c r="A14" s="6" t="s">
        <v>79</v>
      </c>
      <c r="B14" s="44"/>
      <c r="C14" s="44"/>
      <c r="D14" s="44"/>
      <c r="E14" s="44"/>
      <c r="F14" s="44"/>
      <c r="G14" s="44"/>
      <c r="H14" s="44"/>
      <c r="I14" s="44"/>
    </row>
    <row r="15" spans="1:17" x14ac:dyDescent="0.25">
      <c r="A15" s="44"/>
      <c r="B15" s="44"/>
      <c r="C15" s="44"/>
      <c r="D15" s="44"/>
      <c r="E15" s="156"/>
      <c r="F15" s="156"/>
      <c r="G15" s="156"/>
      <c r="H15" s="44"/>
      <c r="I15" s="44"/>
      <c r="J15" s="19"/>
      <c r="K15" s="19"/>
      <c r="L15" s="19"/>
      <c r="M15" s="19"/>
    </row>
    <row r="16" spans="1:17" x14ac:dyDescent="0.25">
      <c r="A16" s="44"/>
      <c r="B16" s="44"/>
      <c r="C16" s="44" t="s">
        <v>1</v>
      </c>
      <c r="D16" s="44" t="s">
        <v>25</v>
      </c>
      <c r="E16" s="44" t="s">
        <v>22</v>
      </c>
      <c r="F16" s="6" t="s">
        <v>26</v>
      </c>
      <c r="G16" s="44"/>
      <c r="H16" s="9"/>
      <c r="I16" s="9"/>
      <c r="J16" s="19"/>
      <c r="K16" s="19"/>
      <c r="L16" s="19"/>
      <c r="M16" s="19"/>
    </row>
    <row r="17" spans="1:13" x14ac:dyDescent="0.25">
      <c r="A17" s="43" t="s">
        <v>74</v>
      </c>
      <c r="B17" s="44"/>
      <c r="C17" s="9">
        <f>AVERAGE(F4:H4)/AVERAGE($C$4:$E$4)*100</f>
        <v>134.87545439249433</v>
      </c>
      <c r="D17" s="9">
        <f>AVERAGE(I4:K4)/AVERAGE($C$4:$E$4)*100</f>
        <v>193.23844202291576</v>
      </c>
      <c r="E17" s="9">
        <f>AVERAGE(L4:N4)/AVERAGE($C$4:$E$4)*100</f>
        <v>94.306045523377549</v>
      </c>
      <c r="F17" s="9">
        <f>AVERAGE(O4:Q4)/AVERAGE($C$4:$E$4)*100</f>
        <v>77.224206496154807</v>
      </c>
      <c r="G17" s="9"/>
      <c r="H17" s="9"/>
      <c r="I17" s="9"/>
      <c r="J17" s="19"/>
      <c r="K17" s="19"/>
      <c r="L17" s="19"/>
      <c r="M17" s="19"/>
    </row>
    <row r="18" spans="1:13" x14ac:dyDescent="0.25">
      <c r="A18" s="43" t="s">
        <v>75</v>
      </c>
      <c r="B18" s="44"/>
      <c r="C18" s="9">
        <f>AVERAGE(F7:H7)/AVERAGE($C$7:$E$7)*100</f>
        <v>205.63908056482205</v>
      </c>
      <c r="D18" s="9">
        <f>AVERAGE(J7:L7)/AVERAGE($C$7:$E$7)*100</f>
        <v>242.06004661152497</v>
      </c>
      <c r="E18" s="9">
        <f>AVERAGE(L7:N7)/AVERAGE($C$7:$E$7)*100</f>
        <v>66.184448462929467</v>
      </c>
      <c r="F18" s="9">
        <f>AVERAGE(O7:Q7)/AVERAGE($C$7:$E$7)*100</f>
        <v>96.357530353913731</v>
      </c>
      <c r="G18" s="9"/>
      <c r="H18" s="9"/>
      <c r="I18" s="9"/>
    </row>
    <row r="19" spans="1:13" x14ac:dyDescent="0.25">
      <c r="A19" s="43" t="s">
        <v>76</v>
      </c>
      <c r="B19" s="44"/>
      <c r="C19" s="9">
        <f>AVERAGE(F10:H10)/AVERAGE($C$10:$E$10)*100</f>
        <v>142.24003282739662</v>
      </c>
      <c r="D19" s="9">
        <f>AVERAGE(J10:L10)/AVERAGE($C$10:$E$10)*100</f>
        <v>227.36003073229233</v>
      </c>
      <c r="E19" s="9">
        <f>AVERAGE(M10:O10)/AVERAGE($C$10:$E$10)*100</f>
        <v>88.480013737985942</v>
      </c>
      <c r="F19" s="9">
        <f>AVERAGE(O10:Q10)/AVERAGE($C$10:$E$10)*100</f>
        <v>103.0400170680344</v>
      </c>
      <c r="G19" s="9"/>
      <c r="H19" s="9"/>
      <c r="I19" s="9"/>
    </row>
    <row r="20" spans="1:13" x14ac:dyDescent="0.25">
      <c r="A20" s="44"/>
      <c r="B20" s="44"/>
      <c r="C20" s="9"/>
      <c r="D20" s="9"/>
      <c r="E20" s="9"/>
      <c r="F20" s="9"/>
      <c r="G20" s="9"/>
      <c r="H20" s="44"/>
      <c r="I20" s="44"/>
      <c r="J20" s="19"/>
      <c r="K20" s="19"/>
      <c r="L20" s="19"/>
      <c r="M20" s="19"/>
    </row>
    <row r="21" spans="1:13" x14ac:dyDescent="0.25">
      <c r="A21" s="70" t="s">
        <v>59</v>
      </c>
      <c r="C21" s="9">
        <f t="shared" ref="C21" si="0">AVERAGE(C17:C20)</f>
        <v>160.918189261571</v>
      </c>
      <c r="D21" s="9">
        <f>AVERAGE(D17:D20)</f>
        <v>220.88617312224437</v>
      </c>
      <c r="E21" s="9">
        <f>AVERAGE(E17:E20)</f>
        <v>82.990169241430976</v>
      </c>
      <c r="F21" s="9">
        <f>AVERAGE(F17:F20)</f>
        <v>92.207251306034308</v>
      </c>
      <c r="G21" s="9"/>
      <c r="H21" s="44"/>
      <c r="I21" s="44"/>
      <c r="J21" s="19"/>
      <c r="K21" s="19"/>
      <c r="L21" s="19"/>
      <c r="M21" s="19"/>
    </row>
    <row r="22" spans="1:13" x14ac:dyDescent="0.25">
      <c r="A22" s="27" t="s">
        <v>68</v>
      </c>
      <c r="C22" s="9">
        <f t="shared" ref="C22" si="1">STDEV(C17:C20)</f>
        <v>38.904085172367886</v>
      </c>
      <c r="D22" s="9">
        <f>STDEV(D17:D20)</f>
        <v>25.046364864347261</v>
      </c>
      <c r="E22" s="9">
        <f>STDEV(E17:E20)</f>
        <v>14.842838332166057</v>
      </c>
      <c r="F22" s="9">
        <f>STDEV(F17:F20)</f>
        <v>13.3989787298229</v>
      </c>
      <c r="G22" s="9"/>
      <c r="H22" s="44"/>
      <c r="I22" s="44"/>
    </row>
    <row r="23" spans="1:13" x14ac:dyDescent="0.25">
      <c r="A23" s="44"/>
      <c r="B23" s="44"/>
      <c r="C23" s="44"/>
      <c r="D23" s="44"/>
      <c r="E23" s="44"/>
      <c r="F23" s="44"/>
      <c r="G23" s="44"/>
      <c r="H23" s="44"/>
      <c r="I23" s="44"/>
    </row>
  </sheetData>
  <mergeCells count="6">
    <mergeCell ref="O3:Q3"/>
    <mergeCell ref="E15:G15"/>
    <mergeCell ref="C3:E3"/>
    <mergeCell ref="F3:H3"/>
    <mergeCell ref="I3:K3"/>
    <mergeCell ref="L3:N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20" sqref="F20"/>
    </sheetView>
  </sheetViews>
  <sheetFormatPr defaultColWidth="10.85546875" defaultRowHeight="12" x14ac:dyDescent="0.25"/>
  <cols>
    <col min="1" max="1" width="10.85546875" style="12"/>
    <col min="2" max="2" width="17.85546875" style="12" bestFit="1" customWidth="1"/>
    <col min="3" max="16384" width="10.85546875" style="12"/>
  </cols>
  <sheetData>
    <row r="3" spans="1:5" x14ac:dyDescent="0.25">
      <c r="B3" s="12" t="s">
        <v>0</v>
      </c>
      <c r="C3" s="12" t="s">
        <v>22</v>
      </c>
      <c r="D3" s="12" t="s">
        <v>26</v>
      </c>
      <c r="E3" s="12" t="s">
        <v>25</v>
      </c>
    </row>
    <row r="4" spans="1:5" x14ac:dyDescent="0.25">
      <c r="B4" s="4">
        <v>0.4</v>
      </c>
      <c r="C4" s="19">
        <v>0.28235300000000002</v>
      </c>
      <c r="D4" s="19">
        <v>0.246753</v>
      </c>
      <c r="E4" s="19">
        <v>0.59259300000000004</v>
      </c>
    </row>
    <row r="5" spans="1:5" x14ac:dyDescent="0.25">
      <c r="B5" s="4">
        <v>0.4</v>
      </c>
      <c r="C5" s="19">
        <v>0.21052599999999999</v>
      </c>
      <c r="D5" s="19">
        <v>0.15160299999999999</v>
      </c>
      <c r="E5" s="19">
        <v>0.58823499999999995</v>
      </c>
    </row>
    <row r="6" spans="1:5" x14ac:dyDescent="0.25">
      <c r="B6" s="4">
        <v>0.3</v>
      </c>
      <c r="C6" s="19">
        <v>0.13953499999999999</v>
      </c>
      <c r="D6" s="19">
        <v>0.17748900000000001</v>
      </c>
      <c r="E6" s="19">
        <v>0.95652199999999998</v>
      </c>
    </row>
    <row r="7" spans="1:5" x14ac:dyDescent="0.25">
      <c r="B7" s="4">
        <v>0.37735800000000003</v>
      </c>
      <c r="C7" s="19">
        <v>0.13953499999999999</v>
      </c>
      <c r="D7" s="19">
        <v>0.17748900000000001</v>
      </c>
      <c r="E7" s="19">
        <v>0.54545500000000002</v>
      </c>
    </row>
    <row r="8" spans="1:5" ht="12.75" thickBot="1" x14ac:dyDescent="0.3">
      <c r="B8" s="42"/>
      <c r="C8" s="42">
        <v>0.13953499999999999</v>
      </c>
      <c r="D8" s="42">
        <v>0.15160299999999999</v>
      </c>
      <c r="E8" s="42">
        <v>0.78947400000000001</v>
      </c>
    </row>
    <row r="10" spans="1:5" x14ac:dyDescent="0.25">
      <c r="A10" s="12" t="s">
        <v>59</v>
      </c>
      <c r="B10" s="19">
        <f>AVERAGE(B4:B8)</f>
        <v>0.36933950000000004</v>
      </c>
      <c r="C10" s="19">
        <f>AVERAGE(C4:C9)</f>
        <v>0.18229679999999998</v>
      </c>
      <c r="D10" s="19">
        <f>AVERAGE(D4:D9)</f>
        <v>0.18098739999999996</v>
      </c>
      <c r="E10" s="19">
        <f>AVERAGE(E4:E9)</f>
        <v>0.69445580000000007</v>
      </c>
    </row>
    <row r="11" spans="1:5" x14ac:dyDescent="0.25">
      <c r="A11" s="12" t="s">
        <v>68</v>
      </c>
      <c r="B11" s="19">
        <f>_xlfn.STDEV.P(B4:B8)</f>
        <v>4.1086479293679951E-2</v>
      </c>
      <c r="C11" s="19">
        <f>_xlfn.STDEV.P(C4:C9)</f>
        <v>5.7085629555607108E-2</v>
      </c>
      <c r="D11" s="19">
        <f>_xlfn.STDEV.P(D4:D9)</f>
        <v>3.4861089125843535E-2</v>
      </c>
      <c r="E11" s="19">
        <f>_xlfn.STDEV.P(E4:E9)</f>
        <v>0.15592772575190067</v>
      </c>
    </row>
    <row r="12" spans="1:5" x14ac:dyDescent="0.25">
      <c r="B12" s="19"/>
      <c r="C12" s="19"/>
      <c r="D12" s="19"/>
      <c r="E12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C21" sqref="C21"/>
    </sheetView>
  </sheetViews>
  <sheetFormatPr defaultColWidth="8.7109375" defaultRowHeight="12" x14ac:dyDescent="0.25"/>
  <cols>
    <col min="1" max="4" width="8.7109375" style="12"/>
    <col min="5" max="5" width="9.85546875" style="12" bestFit="1" customWidth="1"/>
    <col min="6" max="16384" width="8.7109375" style="12"/>
  </cols>
  <sheetData>
    <row r="3" spans="1:14" x14ac:dyDescent="0.2">
      <c r="B3" s="12" t="s">
        <v>73</v>
      </c>
      <c r="C3" s="157" t="s">
        <v>0</v>
      </c>
      <c r="D3" s="157"/>
      <c r="E3" s="157"/>
      <c r="F3" s="157" t="s">
        <v>22</v>
      </c>
      <c r="G3" s="157"/>
      <c r="H3" s="157"/>
      <c r="I3" s="157" t="s">
        <v>25</v>
      </c>
      <c r="J3" s="157"/>
      <c r="K3" s="157"/>
      <c r="L3" s="157" t="s">
        <v>26</v>
      </c>
      <c r="M3" s="157"/>
      <c r="N3" s="157"/>
    </row>
    <row r="4" spans="1:14" x14ac:dyDescent="0.2">
      <c r="A4" s="12" t="s">
        <v>74</v>
      </c>
      <c r="B4" s="12">
        <v>6</v>
      </c>
      <c r="C4" s="23">
        <v>15.55556</v>
      </c>
      <c r="D4" s="23">
        <v>14</v>
      </c>
      <c r="E4" s="23">
        <v>13.22222</v>
      </c>
      <c r="F4" s="23">
        <v>3.8888889999999998</v>
      </c>
      <c r="G4" s="23">
        <v>1.5555559999999999</v>
      </c>
      <c r="H4" s="23">
        <v>2.3333330000000001</v>
      </c>
      <c r="I4" s="23">
        <v>21.77778</v>
      </c>
      <c r="J4" s="23">
        <v>20.22222</v>
      </c>
      <c r="K4" s="23">
        <v>21</v>
      </c>
      <c r="L4" s="23">
        <v>3.1111110000000002</v>
      </c>
      <c r="M4" s="23">
        <v>8.5555559999999993</v>
      </c>
      <c r="N4" s="23">
        <v>7</v>
      </c>
    </row>
    <row r="5" spans="1:14" x14ac:dyDescent="0.2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2" t="s">
        <v>75</v>
      </c>
      <c r="B7" s="12">
        <v>6</v>
      </c>
      <c r="C7" s="19">
        <v>14.846570397111913</v>
      </c>
      <c r="D7" s="19">
        <v>22.11191335740072</v>
      </c>
      <c r="E7" s="19">
        <v>13.267148014440433</v>
      </c>
      <c r="F7" s="19">
        <v>4.666666666666667</v>
      </c>
      <c r="G7" s="19">
        <v>4.666666666666667</v>
      </c>
      <c r="H7" s="19">
        <v>4.375</v>
      </c>
      <c r="I7" s="19">
        <v>22.26985559566787</v>
      </c>
      <c r="J7" s="19">
        <v>20.34</v>
      </c>
      <c r="K7" s="19">
        <v>19.900722021660648</v>
      </c>
      <c r="L7" s="19">
        <v>9.6249999999999982</v>
      </c>
      <c r="M7" s="19">
        <v>12.25</v>
      </c>
      <c r="N7" s="19">
        <v>11.375</v>
      </c>
    </row>
    <row r="8" spans="1:14" x14ac:dyDescent="0.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2" t="s">
        <v>76</v>
      </c>
      <c r="B10" s="12">
        <v>6</v>
      </c>
      <c r="C10" s="19">
        <v>14.651162790697676</v>
      </c>
      <c r="D10" s="19">
        <v>15.73643488372093</v>
      </c>
      <c r="E10" s="19">
        <v>11.395348837209303</v>
      </c>
      <c r="F10" s="19">
        <v>6.5116279069767442</v>
      </c>
      <c r="G10" s="19">
        <v>3.6175720930232558</v>
      </c>
      <c r="H10" s="19">
        <v>5.4263558139534886</v>
      </c>
      <c r="I10" s="19">
        <v>22.248062790697674</v>
      </c>
      <c r="J10" s="19">
        <v>21.70542558139535</v>
      </c>
      <c r="K10" s="19">
        <v>26.227395348837209</v>
      </c>
      <c r="L10" s="19">
        <v>3.4366930232558142</v>
      </c>
      <c r="M10" s="19">
        <v>4.5219627906976747</v>
      </c>
      <c r="N10" s="19">
        <v>6.6925069767441867</v>
      </c>
    </row>
    <row r="11" spans="1:14" s="57" customFormat="1" x14ac:dyDescent="0.2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3" spans="1:14" x14ac:dyDescent="0.25">
      <c r="A13" s="6" t="s">
        <v>84</v>
      </c>
    </row>
    <row r="14" spans="1:14" x14ac:dyDescent="0.25">
      <c r="H14" s="11"/>
    </row>
    <row r="15" spans="1:14" x14ac:dyDescent="0.25">
      <c r="C15" s="12" t="s">
        <v>0</v>
      </c>
      <c r="D15" s="12" t="s">
        <v>22</v>
      </c>
      <c r="E15" s="12" t="s">
        <v>25</v>
      </c>
      <c r="F15" s="12" t="s">
        <v>26</v>
      </c>
    </row>
    <row r="16" spans="1:14" x14ac:dyDescent="0.2">
      <c r="A16" s="12" t="s">
        <v>74</v>
      </c>
      <c r="C16" s="22">
        <f>AVERAGE(C4:E4)/AVERAGE(C4:E10)*100</f>
        <v>95.212409947935612</v>
      </c>
      <c r="D16" s="22">
        <f>AVERAGE(F4:H4)/AVERAGE(C4:E4)*100</f>
        <v>18.181817756788689</v>
      </c>
      <c r="E16" s="22">
        <f>AVERAGE(I4:K4)/AVERAGE(C4:E4)*100</f>
        <v>147.2727196221964</v>
      </c>
      <c r="F16" s="22">
        <f>AVERAGE(L4:N4)/AVERAGE(C4:E4)*100</f>
        <v>43.636362148760412</v>
      </c>
      <c r="G16" s="17"/>
      <c r="H16" s="22"/>
      <c r="I16" s="22"/>
      <c r="J16" s="22"/>
      <c r="K16" s="22"/>
      <c r="L16" s="17"/>
      <c r="M16" s="17"/>
      <c r="N16" s="17"/>
    </row>
    <row r="17" spans="1:11" x14ac:dyDescent="0.2">
      <c r="A17" s="12" t="s">
        <v>75</v>
      </c>
      <c r="C17" s="22">
        <f>AVERAGE(C7:E7)/AVERAGE(C4:E10)*100</f>
        <v>111.78942530163131</v>
      </c>
      <c r="D17" s="22">
        <f>AVERAGE(F7:H7)/AVERAGE(C7:E7)*100</f>
        <v>27.293501048218033</v>
      </c>
      <c r="E17" s="22">
        <f>AVERAGE(I7:K7)/AVERAGE(C7:E7)*100</f>
        <v>124.45951482479785</v>
      </c>
      <c r="F17" s="22">
        <f>AVERAGE(L7:N7)/AVERAGE(C7:E7)*100</f>
        <v>66.201257861635227</v>
      </c>
      <c r="H17" s="22"/>
      <c r="I17" s="22"/>
      <c r="J17" s="22"/>
      <c r="K17" s="22"/>
    </row>
    <row r="18" spans="1:11" x14ac:dyDescent="0.2">
      <c r="A18" s="12" t="s">
        <v>76</v>
      </c>
      <c r="C18" s="22">
        <f>AVERAGE(C10:E10)/AVERAGE(C4:E10)*100</f>
        <v>92.998164750433119</v>
      </c>
      <c r="D18" s="22">
        <f>AVERAGE(F10:H10)/AVERAGE(C10:E10)*100</f>
        <v>37.229437157153299</v>
      </c>
      <c r="E18" s="22">
        <f>AVERAGE(I10:K10)/AVERAGE(C10:E10)*100</f>
        <v>167.96537721771097</v>
      </c>
      <c r="F18" s="22">
        <f>AVERAGE(L10:N10)/AVERAGE(C10:E10)*100</f>
        <v>35.064934414379692</v>
      </c>
      <c r="H18" s="22"/>
      <c r="I18" s="22"/>
      <c r="J18" s="22"/>
      <c r="K18" s="22"/>
    </row>
    <row r="20" spans="1:11" x14ac:dyDescent="0.25">
      <c r="A20" s="12" t="s">
        <v>59</v>
      </c>
      <c r="C20" s="19">
        <f>AVERAGE(C16:C19)</f>
        <v>100</v>
      </c>
      <c r="D20" s="19">
        <f>AVERAGE(D16:D19)</f>
        <v>27.568251987386674</v>
      </c>
      <c r="E20" s="19">
        <f t="shared" ref="E20:F20" si="0">AVERAGE(E16:E19)</f>
        <v>146.56587055490175</v>
      </c>
      <c r="F20" s="19">
        <f t="shared" si="0"/>
        <v>48.300851474925111</v>
      </c>
      <c r="H20" s="11"/>
    </row>
    <row r="21" spans="1:11" x14ac:dyDescent="0.25">
      <c r="A21" s="12" t="s">
        <v>68</v>
      </c>
      <c r="C21" s="19">
        <f>STDEV(C16:C18)</f>
        <v>10.269792215800857</v>
      </c>
      <c r="D21" s="19">
        <f>STDEV(D16:D18)</f>
        <v>9.5267815795375999</v>
      </c>
      <c r="E21" s="19">
        <f t="shared" ref="E21:F21" si="1">STDEV(E16:E18)</f>
        <v>21.761542738067099</v>
      </c>
      <c r="F21" s="19">
        <f t="shared" si="1"/>
        <v>16.083710857835559</v>
      </c>
    </row>
  </sheetData>
  <mergeCells count="4">
    <mergeCell ref="C3:E3"/>
    <mergeCell ref="F3:H3"/>
    <mergeCell ref="I3:K3"/>
    <mergeCell ref="L3:N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A37" workbookViewId="0">
      <selection activeCell="Z21" sqref="Z21:AB26"/>
    </sheetView>
  </sheetViews>
  <sheetFormatPr defaultColWidth="7.7109375" defaultRowHeight="12" x14ac:dyDescent="0.25"/>
  <cols>
    <col min="1" max="5" width="7.7109375" style="59"/>
    <col min="6" max="6" width="8.85546875" style="59" customWidth="1"/>
    <col min="7" max="9" width="7.7109375" style="59"/>
    <col min="10" max="10" width="8.85546875" style="59" customWidth="1"/>
    <col min="11" max="20" width="7.7109375" style="59"/>
    <col min="21" max="21" width="9.28515625" style="59" customWidth="1"/>
    <col min="22" max="24" width="7.7109375" style="59"/>
    <col min="25" max="25" width="9.28515625" style="59" customWidth="1"/>
    <col min="26" max="16384" width="7.7109375" style="59"/>
  </cols>
  <sheetData>
    <row r="1" spans="1:31" ht="12.75" thickBot="1" x14ac:dyDescent="0.3"/>
    <row r="2" spans="1:31" x14ac:dyDescent="0.25">
      <c r="A2" s="30"/>
      <c r="B2" s="31"/>
      <c r="C2" s="163" t="s">
        <v>27</v>
      </c>
      <c r="D2" s="163"/>
      <c r="E2" s="163"/>
      <c r="F2" s="163" t="s">
        <v>35</v>
      </c>
      <c r="G2" s="163"/>
      <c r="H2" s="163"/>
      <c r="I2" s="67"/>
      <c r="J2" s="31"/>
      <c r="K2" s="163" t="s">
        <v>36</v>
      </c>
      <c r="L2" s="163"/>
      <c r="M2" s="163"/>
      <c r="N2" s="163" t="s">
        <v>37</v>
      </c>
      <c r="O2" s="163"/>
      <c r="P2" s="163"/>
      <c r="Q2" s="31"/>
      <c r="R2" s="163" t="s">
        <v>38</v>
      </c>
      <c r="S2" s="163"/>
      <c r="T2" s="163"/>
      <c r="U2" s="163" t="s">
        <v>39</v>
      </c>
      <c r="V2" s="163"/>
      <c r="W2" s="163"/>
      <c r="X2" s="67"/>
      <c r="Y2" s="31"/>
      <c r="Z2" s="163" t="s">
        <v>40</v>
      </c>
      <c r="AA2" s="163"/>
      <c r="AB2" s="163"/>
      <c r="AC2" s="163" t="s">
        <v>41</v>
      </c>
      <c r="AD2" s="163"/>
      <c r="AE2" s="164"/>
    </row>
    <row r="3" spans="1:31" x14ac:dyDescent="0.25">
      <c r="A3" s="34" t="s">
        <v>74</v>
      </c>
      <c r="B3" s="58" t="s">
        <v>28</v>
      </c>
      <c r="C3" s="58">
        <v>0.92</v>
      </c>
      <c r="D3" s="58">
        <v>0.97</v>
      </c>
      <c r="E3" s="58">
        <v>1.1200000000000001</v>
      </c>
      <c r="F3" s="58">
        <v>1.21</v>
      </c>
      <c r="G3" s="58">
        <v>1.08</v>
      </c>
      <c r="H3" s="58">
        <v>1.1599999999999999</v>
      </c>
      <c r="J3" s="58" t="s">
        <v>28</v>
      </c>
      <c r="K3" s="58">
        <v>35.25</v>
      </c>
      <c r="L3" s="58">
        <v>15.14</v>
      </c>
      <c r="M3" s="58">
        <v>28.72</v>
      </c>
      <c r="N3" s="58">
        <v>28.82</v>
      </c>
      <c r="O3" s="58">
        <v>23.24</v>
      </c>
      <c r="P3" s="58">
        <v>26.73</v>
      </c>
      <c r="Q3" s="58" t="s">
        <v>28</v>
      </c>
      <c r="R3" s="58">
        <v>0.28999999999999998</v>
      </c>
      <c r="S3" s="58">
        <v>0.13</v>
      </c>
      <c r="T3" s="58">
        <v>0.25</v>
      </c>
      <c r="U3" s="58">
        <v>0.37</v>
      </c>
      <c r="V3" s="58">
        <v>0.3</v>
      </c>
      <c r="W3" s="58">
        <v>0.28000000000000003</v>
      </c>
      <c r="Y3" s="58" t="s">
        <v>28</v>
      </c>
      <c r="Z3" s="58">
        <v>7.05</v>
      </c>
      <c r="AA3" s="58">
        <v>1.19</v>
      </c>
      <c r="AB3" s="58">
        <v>0.96</v>
      </c>
      <c r="AC3" s="58">
        <v>0.91</v>
      </c>
      <c r="AD3" s="58">
        <v>0.25</v>
      </c>
      <c r="AE3" s="64">
        <v>0.59</v>
      </c>
    </row>
    <row r="4" spans="1:31" x14ac:dyDescent="0.25">
      <c r="A4" s="166" t="s">
        <v>72</v>
      </c>
      <c r="B4" s="58" t="s">
        <v>29</v>
      </c>
      <c r="C4" s="58">
        <v>0.89</v>
      </c>
      <c r="D4" s="58">
        <v>1.07</v>
      </c>
      <c r="E4" s="58">
        <v>1.05</v>
      </c>
      <c r="F4" s="58">
        <v>1.17</v>
      </c>
      <c r="G4" s="58">
        <v>0.91</v>
      </c>
      <c r="H4" s="58">
        <v>0.96</v>
      </c>
      <c r="J4" s="58" t="s">
        <v>29</v>
      </c>
      <c r="K4" s="58">
        <v>1.24</v>
      </c>
      <c r="L4" s="58">
        <v>0.72</v>
      </c>
      <c r="M4" s="58">
        <v>0.84</v>
      </c>
      <c r="N4" s="58">
        <v>1.1200000000000001</v>
      </c>
      <c r="O4" s="58">
        <v>0.91</v>
      </c>
      <c r="P4" s="58">
        <v>1.01</v>
      </c>
      <c r="Q4" s="58" t="s">
        <v>29</v>
      </c>
      <c r="R4" s="58">
        <v>0.84</v>
      </c>
      <c r="S4" s="58">
        <v>0.44</v>
      </c>
      <c r="T4" s="58">
        <v>0.62</v>
      </c>
      <c r="U4" s="58">
        <v>0.53</v>
      </c>
      <c r="V4" s="58">
        <v>0.47</v>
      </c>
      <c r="W4" s="58">
        <v>0.4</v>
      </c>
      <c r="Y4" s="58" t="s">
        <v>29</v>
      </c>
      <c r="Z4" s="58">
        <v>3.57</v>
      </c>
      <c r="AA4" s="58">
        <v>3.3</v>
      </c>
      <c r="AB4" s="58">
        <v>3.19</v>
      </c>
      <c r="AC4" s="58">
        <v>3.14</v>
      </c>
      <c r="AD4" s="58">
        <v>1.52</v>
      </c>
      <c r="AE4" s="64">
        <v>2.5</v>
      </c>
    </row>
    <row r="5" spans="1:31" ht="15" customHeight="1" x14ac:dyDescent="0.25">
      <c r="A5" s="166"/>
      <c r="B5" s="58" t="s">
        <v>30</v>
      </c>
      <c r="C5" s="58">
        <v>0.9</v>
      </c>
      <c r="D5" s="58">
        <v>1.04</v>
      </c>
      <c r="E5" s="58">
        <v>1.06</v>
      </c>
      <c r="F5" s="58">
        <v>0.72</v>
      </c>
      <c r="G5" s="58">
        <v>0.63</v>
      </c>
      <c r="H5" s="58">
        <v>0.72</v>
      </c>
      <c r="J5" s="58" t="s">
        <v>30</v>
      </c>
      <c r="K5" s="58">
        <v>0.38</v>
      </c>
      <c r="L5" s="58">
        <v>0.19</v>
      </c>
      <c r="M5" s="58">
        <v>0.33</v>
      </c>
      <c r="N5" s="58">
        <v>0.19</v>
      </c>
      <c r="O5" s="58">
        <v>0.17</v>
      </c>
      <c r="P5" s="58">
        <v>0.18</v>
      </c>
      <c r="Q5" s="58" t="s">
        <v>30</v>
      </c>
      <c r="R5" s="58">
        <v>1.85</v>
      </c>
      <c r="S5" s="58">
        <v>0.96</v>
      </c>
      <c r="T5" s="58">
        <v>1.7</v>
      </c>
      <c r="U5" s="58">
        <v>1.47</v>
      </c>
      <c r="V5" s="58">
        <v>1.31</v>
      </c>
      <c r="W5" s="58">
        <v>1.37</v>
      </c>
      <c r="Y5" s="58" t="s">
        <v>30</v>
      </c>
      <c r="Z5" s="58">
        <v>0.53</v>
      </c>
      <c r="AA5" s="58">
        <v>0.55000000000000004</v>
      </c>
      <c r="AB5" s="58">
        <v>0.5</v>
      </c>
      <c r="AC5" s="58">
        <v>0.31</v>
      </c>
      <c r="AD5" s="58">
        <v>0.12</v>
      </c>
      <c r="AE5" s="64">
        <v>0.23</v>
      </c>
    </row>
    <row r="6" spans="1:31" ht="15" customHeight="1" x14ac:dyDescent="0.25">
      <c r="A6" s="166"/>
      <c r="B6" s="58" t="s">
        <v>31</v>
      </c>
      <c r="C6" s="58">
        <v>1.03</v>
      </c>
      <c r="D6" s="58">
        <v>0.97</v>
      </c>
      <c r="E6" s="58">
        <v>1</v>
      </c>
      <c r="F6" s="58">
        <v>1.01</v>
      </c>
      <c r="G6" s="58">
        <v>0.91</v>
      </c>
      <c r="H6" s="58">
        <v>0.97</v>
      </c>
      <c r="J6" s="58" t="s">
        <v>31</v>
      </c>
      <c r="K6" s="58">
        <v>0.84</v>
      </c>
      <c r="L6" s="58">
        <v>0.52</v>
      </c>
      <c r="M6" s="58">
        <v>0.49</v>
      </c>
      <c r="N6" s="58">
        <v>0.49</v>
      </c>
      <c r="O6" s="58">
        <v>0.44</v>
      </c>
      <c r="P6" s="58">
        <v>0.47</v>
      </c>
      <c r="Q6" s="58" t="s">
        <v>31</v>
      </c>
      <c r="R6" s="58">
        <v>4.2300000000000004</v>
      </c>
      <c r="S6" s="58">
        <v>1.88</v>
      </c>
      <c r="T6" s="58">
        <v>3.23</v>
      </c>
      <c r="U6" s="58">
        <v>2.25</v>
      </c>
      <c r="V6" s="58">
        <v>1.98</v>
      </c>
      <c r="W6" s="58">
        <v>2.27</v>
      </c>
      <c r="Y6" s="58" t="s">
        <v>31</v>
      </c>
      <c r="Z6" s="58">
        <v>0.86</v>
      </c>
      <c r="AA6" s="58">
        <v>1.44</v>
      </c>
      <c r="AB6" s="58">
        <v>1.38</v>
      </c>
      <c r="AC6" s="58">
        <v>0.32</v>
      </c>
      <c r="AD6" s="58">
        <v>0.39</v>
      </c>
      <c r="AE6" s="64">
        <v>0.26</v>
      </c>
    </row>
    <row r="7" spans="1:31" ht="15" customHeight="1" x14ac:dyDescent="0.25">
      <c r="A7" s="166"/>
      <c r="B7" s="58" t="s">
        <v>32</v>
      </c>
      <c r="C7" s="58">
        <v>0.87</v>
      </c>
      <c r="D7" s="58">
        <v>1</v>
      </c>
      <c r="E7" s="58">
        <v>1.1499999999999999</v>
      </c>
      <c r="F7" s="58">
        <v>1.21</v>
      </c>
      <c r="G7" s="58">
        <v>0.98</v>
      </c>
      <c r="H7" s="58">
        <v>1.22</v>
      </c>
      <c r="J7" s="58" t="s">
        <v>32</v>
      </c>
      <c r="K7" s="58">
        <v>1.02</v>
      </c>
      <c r="L7" s="58">
        <v>0.45</v>
      </c>
      <c r="M7" s="58">
        <v>0.68</v>
      </c>
      <c r="N7" s="58">
        <v>0.65</v>
      </c>
      <c r="O7" s="58">
        <v>0.41</v>
      </c>
      <c r="P7" s="58">
        <v>0.61</v>
      </c>
      <c r="Q7" s="58" t="s">
        <v>32</v>
      </c>
      <c r="R7" s="58">
        <v>8.89</v>
      </c>
      <c r="S7" s="58">
        <v>3.38</v>
      </c>
      <c r="T7" s="58">
        <v>6.64</v>
      </c>
      <c r="U7" s="58">
        <v>3.94</v>
      </c>
      <c r="V7" s="58">
        <v>4.16</v>
      </c>
      <c r="W7" s="58">
        <v>4.34</v>
      </c>
      <c r="Y7" s="58" t="s">
        <v>32</v>
      </c>
      <c r="Z7" s="58">
        <v>1.29</v>
      </c>
      <c r="AA7" s="58">
        <v>1.56</v>
      </c>
      <c r="AB7" s="58">
        <v>1.27</v>
      </c>
      <c r="AC7" s="58">
        <v>0.74</v>
      </c>
      <c r="AD7" s="58">
        <v>0.51</v>
      </c>
      <c r="AE7" s="64">
        <v>0.59</v>
      </c>
    </row>
    <row r="8" spans="1:31" ht="15" customHeight="1" x14ac:dyDescent="0.25">
      <c r="A8" s="166"/>
      <c r="B8" s="58" t="s">
        <v>33</v>
      </c>
      <c r="C8" s="58">
        <v>1.18</v>
      </c>
      <c r="D8" s="58">
        <v>0.76</v>
      </c>
      <c r="E8" s="58">
        <v>1.1100000000000001</v>
      </c>
      <c r="F8" s="58">
        <v>3.52</v>
      </c>
      <c r="G8" s="58">
        <v>2.2799999999999998</v>
      </c>
      <c r="H8" s="58">
        <v>2.73</v>
      </c>
      <c r="J8" s="58" t="s">
        <v>33</v>
      </c>
      <c r="K8" s="58">
        <v>1.93</v>
      </c>
      <c r="L8" s="58">
        <v>0.87</v>
      </c>
      <c r="M8" s="58">
        <v>1.2</v>
      </c>
      <c r="N8" s="58">
        <v>1.4</v>
      </c>
      <c r="O8" s="58">
        <v>1.99</v>
      </c>
      <c r="P8" s="58">
        <v>2.5299999999999998</v>
      </c>
      <c r="Q8" s="58" t="s">
        <v>33</v>
      </c>
      <c r="R8" s="58">
        <v>1.36</v>
      </c>
      <c r="S8" s="58">
        <v>0.39</v>
      </c>
      <c r="T8" s="58">
        <v>0.99</v>
      </c>
      <c r="U8" s="58">
        <v>1.36</v>
      </c>
      <c r="V8" s="58">
        <v>1.73</v>
      </c>
      <c r="W8" s="58">
        <v>2.58</v>
      </c>
      <c r="Y8" s="58" t="s">
        <v>33</v>
      </c>
      <c r="Z8" s="58">
        <v>2.13</v>
      </c>
      <c r="AA8" s="58">
        <v>1.77</v>
      </c>
      <c r="AB8" s="58">
        <v>1.6</v>
      </c>
      <c r="AC8" s="58">
        <v>5.32</v>
      </c>
      <c r="AD8" s="58">
        <v>3.8</v>
      </c>
      <c r="AE8" s="64">
        <v>4.8</v>
      </c>
    </row>
    <row r="9" spans="1:31" ht="15.75" customHeight="1" thickBot="1" x14ac:dyDescent="0.3">
      <c r="A9" s="167"/>
      <c r="B9" s="37" t="s">
        <v>34</v>
      </c>
      <c r="C9" s="37">
        <v>1.27</v>
      </c>
      <c r="D9" s="37">
        <v>0.94</v>
      </c>
      <c r="E9" s="37">
        <v>0.84</v>
      </c>
      <c r="F9" s="37">
        <v>1.89</v>
      </c>
      <c r="G9" s="37">
        <v>1.7</v>
      </c>
      <c r="H9" s="37">
        <v>1.99</v>
      </c>
      <c r="I9" s="62"/>
      <c r="J9" s="37" t="s">
        <v>34</v>
      </c>
      <c r="K9" s="37">
        <v>1.2</v>
      </c>
      <c r="L9" s="37">
        <v>1.25</v>
      </c>
      <c r="M9" s="37">
        <v>1.72</v>
      </c>
      <c r="N9" s="37">
        <v>2.19</v>
      </c>
      <c r="O9" s="37">
        <v>3.36</v>
      </c>
      <c r="P9" s="37">
        <v>3.01</v>
      </c>
      <c r="Q9" s="37" t="s">
        <v>34</v>
      </c>
      <c r="R9" s="37">
        <v>0.42</v>
      </c>
      <c r="S9" s="37">
        <v>0.99</v>
      </c>
      <c r="T9" s="37">
        <v>0.18</v>
      </c>
      <c r="U9" s="37">
        <v>1.46</v>
      </c>
      <c r="V9" s="37">
        <v>1.49</v>
      </c>
      <c r="W9" s="37">
        <v>1.6</v>
      </c>
      <c r="X9" s="62"/>
      <c r="Y9" s="37" t="s">
        <v>34</v>
      </c>
      <c r="Z9" s="37">
        <v>4.13</v>
      </c>
      <c r="AA9" s="37">
        <v>3.92</v>
      </c>
      <c r="AB9" s="37">
        <v>3.13</v>
      </c>
      <c r="AC9" s="37">
        <v>7.19</v>
      </c>
      <c r="AD9" s="37">
        <v>6.17</v>
      </c>
      <c r="AE9" s="65">
        <v>6.23</v>
      </c>
    </row>
    <row r="12" spans="1:31" x14ac:dyDescent="0.2">
      <c r="A12" s="59" t="s">
        <v>75</v>
      </c>
      <c r="B12" s="58" t="s">
        <v>28</v>
      </c>
      <c r="C12" s="23">
        <v>1.4841463117117877</v>
      </c>
      <c r="D12" s="23">
        <v>0.46328059808907329</v>
      </c>
      <c r="E12" s="23">
        <v>1.454384275043985</v>
      </c>
      <c r="F12" s="23">
        <v>0.93</v>
      </c>
      <c r="G12" s="23">
        <v>0.56999999999999995</v>
      </c>
      <c r="H12" s="23">
        <v>0.36</v>
      </c>
      <c r="J12" s="58" t="s">
        <v>28</v>
      </c>
      <c r="K12" s="19">
        <v>21.19238384136743</v>
      </c>
      <c r="L12" s="19">
        <v>21.555397667103406</v>
      </c>
      <c r="M12" s="19">
        <v>12.232057648976605</v>
      </c>
      <c r="N12" s="19">
        <v>22.073661434725551</v>
      </c>
      <c r="O12" s="19">
        <v>17.801302989626187</v>
      </c>
      <c r="P12" s="19">
        <v>20.476043507523158</v>
      </c>
      <c r="Q12" s="58" t="s">
        <v>28</v>
      </c>
      <c r="R12" s="19">
        <v>0.94625940631751004</v>
      </c>
      <c r="S12" s="19">
        <v>3.1481134087596807</v>
      </c>
      <c r="T12" s="19">
        <v>1.0174686782036144</v>
      </c>
      <c r="U12" s="19">
        <v>0.56670441391529647</v>
      </c>
      <c r="V12" s="19">
        <v>0.45201773205360724</v>
      </c>
      <c r="W12" s="19">
        <v>0.42556223909625224</v>
      </c>
      <c r="X12" s="19"/>
      <c r="Y12" s="58" t="s">
        <v>28</v>
      </c>
      <c r="Z12" s="19">
        <v>2.6755449495980921</v>
      </c>
      <c r="AA12" s="19">
        <v>1.9673031952755662</v>
      </c>
      <c r="AB12" s="19">
        <v>0.8685770160759545</v>
      </c>
      <c r="AC12" s="19">
        <v>1.3893691712179819</v>
      </c>
      <c r="AD12" s="19">
        <v>0.37804976472875318</v>
      </c>
      <c r="AE12" s="19">
        <v>0.90012405507719928</v>
      </c>
    </row>
    <row r="13" spans="1:31" x14ac:dyDescent="0.2">
      <c r="B13" s="58" t="s">
        <v>29</v>
      </c>
      <c r="C13" s="23">
        <v>0.12785498796897732</v>
      </c>
      <c r="D13" s="23">
        <v>1.1319203904458719</v>
      </c>
      <c r="E13" s="23">
        <v>6.9098153337695685</v>
      </c>
      <c r="F13" s="23">
        <v>4.63</v>
      </c>
      <c r="G13" s="23">
        <v>2.02</v>
      </c>
      <c r="H13" s="23">
        <v>2.2200000000000002</v>
      </c>
      <c r="J13" s="58" t="s">
        <v>29</v>
      </c>
      <c r="K13" s="19">
        <v>7.7658531387495877</v>
      </c>
      <c r="L13" s="19">
        <v>4.7164603377844001</v>
      </c>
      <c r="M13" s="19">
        <v>2.8098358265227534</v>
      </c>
      <c r="N13" s="19">
        <v>3.1265035990065719</v>
      </c>
      <c r="O13" s="19">
        <v>2.5469986548197454</v>
      </c>
      <c r="P13" s="19">
        <v>2.8245239827349753</v>
      </c>
      <c r="Q13" s="58" t="s">
        <v>29</v>
      </c>
      <c r="R13" s="19">
        <v>1.3789474750668047</v>
      </c>
      <c r="S13" s="19">
        <v>2.7641179771877233</v>
      </c>
      <c r="T13" s="19">
        <v>1.3775154880939444</v>
      </c>
      <c r="U13" s="19">
        <v>1.4837655900687203</v>
      </c>
      <c r="V13" s="19">
        <v>1.3073161605920685</v>
      </c>
      <c r="W13" s="19">
        <v>1.1121334041984199</v>
      </c>
      <c r="X13" s="19"/>
      <c r="Y13" s="58" t="s">
        <v>29</v>
      </c>
      <c r="Z13" s="19">
        <v>5.6956293501914868</v>
      </c>
      <c r="AA13" s="19">
        <v>4.8173738465838465</v>
      </c>
      <c r="AB13" s="19">
        <v>2.006950886965905</v>
      </c>
      <c r="AC13" s="19">
        <v>8.7551876075710684</v>
      </c>
      <c r="AD13" s="19">
        <v>4.2467312364343019</v>
      </c>
      <c r="AE13" s="19">
        <v>6.956881080012641</v>
      </c>
    </row>
    <row r="14" spans="1:31" x14ac:dyDescent="0.2">
      <c r="B14" s="58" t="s">
        <v>30</v>
      </c>
      <c r="C14" s="23">
        <v>2.4621656294360399</v>
      </c>
      <c r="D14" s="23">
        <v>0.29548329423218789</v>
      </c>
      <c r="E14" s="23">
        <v>1.3745160118750239</v>
      </c>
      <c r="F14" s="23">
        <v>0.55000000000000004</v>
      </c>
      <c r="G14" s="23">
        <v>0.44</v>
      </c>
      <c r="H14" s="23">
        <v>0.37</v>
      </c>
      <c r="J14" s="58" t="s">
        <v>30</v>
      </c>
      <c r="K14" s="19">
        <v>0.30921121675410068</v>
      </c>
      <c r="L14" s="19">
        <v>0.36886881489115297</v>
      </c>
      <c r="M14" s="19">
        <v>0.25447276488642839</v>
      </c>
      <c r="N14" s="19">
        <v>0.43456346899554021</v>
      </c>
      <c r="O14" s="19">
        <v>0.38414417131619694</v>
      </c>
      <c r="P14" s="19">
        <v>0.41591835203391581</v>
      </c>
      <c r="Q14" s="58" t="s">
        <v>30</v>
      </c>
      <c r="R14" s="19">
        <v>3.741020818650822</v>
      </c>
      <c r="S14" s="19">
        <v>9.8568512817165157</v>
      </c>
      <c r="T14" s="19">
        <v>3.0729762875867737</v>
      </c>
      <c r="U14" s="19">
        <v>3.4174229578364117</v>
      </c>
      <c r="V14" s="19">
        <v>3.0407872884900158</v>
      </c>
      <c r="W14" s="19">
        <v>3.1708128219635308</v>
      </c>
      <c r="X14" s="19"/>
      <c r="Y14" s="58" t="s">
        <v>30</v>
      </c>
      <c r="Z14" s="19">
        <v>0.40191435190482039</v>
      </c>
      <c r="AA14" s="19">
        <v>0.38888156689904829</v>
      </c>
      <c r="AB14" s="19">
        <v>0.20959243830913643</v>
      </c>
      <c r="AC14" s="19">
        <v>0.71256608893454298</v>
      </c>
      <c r="AD14" s="19">
        <v>0.27531775231615224</v>
      </c>
      <c r="AE14" s="19">
        <v>0.54330980669281104</v>
      </c>
    </row>
    <row r="15" spans="1:31" x14ac:dyDescent="0.2">
      <c r="B15" s="58" t="s">
        <v>31</v>
      </c>
      <c r="C15" s="23">
        <v>1.5612759744357323</v>
      </c>
      <c r="D15" s="23">
        <v>0.51849150824869217</v>
      </c>
      <c r="E15" s="23">
        <v>1.2353177318114947</v>
      </c>
      <c r="F15" s="23">
        <v>0.71</v>
      </c>
      <c r="G15" s="23">
        <v>0.47</v>
      </c>
      <c r="H15" s="23">
        <v>0.38</v>
      </c>
      <c r="J15" s="58" t="s">
        <v>31</v>
      </c>
      <c r="K15" s="19">
        <v>0.26797794899065525</v>
      </c>
      <c r="L15" s="19">
        <v>0.29613674033286791</v>
      </c>
      <c r="M15" s="19">
        <v>0.29451319290500039</v>
      </c>
      <c r="N15" s="19">
        <v>0.14816736510252443</v>
      </c>
      <c r="O15" s="19">
        <v>0.13474793439131588</v>
      </c>
      <c r="P15" s="19">
        <v>0.14382089941109411</v>
      </c>
      <c r="Q15" s="58" t="s">
        <v>31</v>
      </c>
      <c r="R15" s="117">
        <v>2.6691304844268458</v>
      </c>
      <c r="S15" s="117">
        <v>3.9040710788807043</v>
      </c>
      <c r="T15" s="117">
        <v>5.9686609603792649</v>
      </c>
      <c r="U15" s="117">
        <v>6.3266709212405914</v>
      </c>
      <c r="V15" s="117">
        <v>6.5051008824951184</v>
      </c>
      <c r="W15" s="117">
        <v>6.4552328173522353</v>
      </c>
      <c r="X15" s="19"/>
      <c r="Y15" s="58" t="s">
        <v>31</v>
      </c>
      <c r="Z15" s="19">
        <v>0.56707485205596553</v>
      </c>
      <c r="AA15" s="19">
        <v>0.42439775962016235</v>
      </c>
      <c r="AB15" s="19">
        <v>0.26000936276467868</v>
      </c>
      <c r="AC15" s="19">
        <v>9.6364007871760124E-2</v>
      </c>
      <c r="AD15" s="19">
        <v>0.11705559389598921</v>
      </c>
      <c r="AE15" s="19">
        <v>7.8105988539589E-2</v>
      </c>
    </row>
    <row r="16" spans="1:31" x14ac:dyDescent="0.2">
      <c r="B16" s="58" t="s">
        <v>32</v>
      </c>
      <c r="C16" s="23">
        <v>1.7884091849554751</v>
      </c>
      <c r="D16" s="23">
        <v>0.33441336744224315</v>
      </c>
      <c r="E16" s="23">
        <v>1.672050843424155</v>
      </c>
      <c r="F16" s="23">
        <v>0.91</v>
      </c>
      <c r="G16" s="23">
        <v>0.38</v>
      </c>
      <c r="H16" s="23">
        <v>0.6</v>
      </c>
      <c r="J16" s="58" t="s">
        <v>32</v>
      </c>
      <c r="K16" s="19">
        <v>0.76183147080326452</v>
      </c>
      <c r="L16" s="19">
        <v>0.60987188488169153</v>
      </c>
      <c r="M16" s="19">
        <v>0.37185843950475345</v>
      </c>
      <c r="N16" s="19">
        <v>0.66805520375745797</v>
      </c>
      <c r="O16" s="19">
        <v>0.42096009073489499</v>
      </c>
      <c r="P16" s="19">
        <v>0.62186507748280684</v>
      </c>
      <c r="Q16" s="58" t="s">
        <v>32</v>
      </c>
      <c r="R16" s="19">
        <v>2.8225736253935874</v>
      </c>
      <c r="S16" s="19">
        <v>6.6377803931331334</v>
      </c>
      <c r="T16" s="19">
        <v>7.5312087784869783</v>
      </c>
      <c r="U16" s="19">
        <v>4.0432107676919671</v>
      </c>
      <c r="V16" s="19">
        <v>4.2734233188729771</v>
      </c>
      <c r="W16" s="19">
        <v>4.4573670186123859</v>
      </c>
      <c r="X16" s="19"/>
      <c r="Y16" s="58" t="s">
        <v>32</v>
      </c>
      <c r="Z16" s="19">
        <v>0.8812378367806768</v>
      </c>
      <c r="AA16" s="19">
        <v>0.57978870352207101</v>
      </c>
      <c r="AB16" s="19">
        <v>0.25502001649423039</v>
      </c>
      <c r="AC16" s="19">
        <v>0.7595627524273002</v>
      </c>
      <c r="AD16" s="19">
        <v>0.5236403516934065</v>
      </c>
      <c r="AE16" s="19">
        <v>0.60634805903866273</v>
      </c>
    </row>
    <row r="17" spans="1:31" x14ac:dyDescent="0.2">
      <c r="B17" s="58" t="s">
        <v>33</v>
      </c>
      <c r="C17" s="23">
        <v>1.1836493660013079</v>
      </c>
      <c r="D17" s="23">
        <v>0.76201114059807762</v>
      </c>
      <c r="E17" s="23">
        <v>1.1087039873093276</v>
      </c>
      <c r="F17" s="23">
        <v>2.29</v>
      </c>
      <c r="G17" s="23">
        <v>3.31</v>
      </c>
      <c r="H17" s="23">
        <v>1.49</v>
      </c>
      <c r="J17" s="58" t="s">
        <v>33</v>
      </c>
      <c r="K17" s="19">
        <v>0.99837607985701704</v>
      </c>
      <c r="L17" s="19">
        <v>1.9726805483692753</v>
      </c>
      <c r="M17" s="19">
        <v>1.8306467088992437</v>
      </c>
      <c r="N17" s="19">
        <v>1.993693675204101</v>
      </c>
      <c r="O17" s="19">
        <v>2.8261894557434517</v>
      </c>
      <c r="P17" s="19">
        <v>3.5910242758735014</v>
      </c>
      <c r="Q17" s="58" t="s">
        <v>33</v>
      </c>
      <c r="R17" s="19">
        <v>0.54672251475494149</v>
      </c>
      <c r="S17" s="19">
        <v>0.88585726922748165</v>
      </c>
      <c r="T17" s="19">
        <v>0.40171500825868506</v>
      </c>
      <c r="U17" s="19">
        <v>1.9400567828014945</v>
      </c>
      <c r="V17" s="19">
        <v>2.4662993994867315</v>
      </c>
      <c r="W17" s="19">
        <v>3.6748424918345743</v>
      </c>
      <c r="X17" s="19"/>
      <c r="Y17" s="58" t="s">
        <v>33</v>
      </c>
      <c r="Z17" s="19">
        <v>3.0343172879423079</v>
      </c>
      <c r="AA17" s="19">
        <v>2.5125032445538449</v>
      </c>
      <c r="AB17" s="19">
        <v>2.2733787831456418</v>
      </c>
      <c r="AC17" s="19">
        <v>7.5704414918574967</v>
      </c>
      <c r="AD17" s="19">
        <v>5.4067640933520345</v>
      </c>
      <c r="AE17" s="19">
        <v>6.8289529786533798</v>
      </c>
    </row>
    <row r="18" spans="1:31" x14ac:dyDescent="0.25">
      <c r="B18" s="58" t="s">
        <v>34</v>
      </c>
      <c r="C18" s="19">
        <v>1.30859348135</v>
      </c>
      <c r="D18" s="19">
        <v>0.95672500000000005</v>
      </c>
      <c r="E18" s="19">
        <v>0.88402126839512896</v>
      </c>
      <c r="F18" s="19">
        <v>1.8933983994223229</v>
      </c>
      <c r="G18" s="19">
        <v>1.702415466093979</v>
      </c>
      <c r="H18" s="19">
        <v>1.2032561735332281</v>
      </c>
      <c r="J18" s="58" t="s">
        <v>34</v>
      </c>
      <c r="K18" s="19">
        <v>1.1994131424380827</v>
      </c>
      <c r="L18" s="19">
        <v>1.1490514275999999</v>
      </c>
      <c r="M18" s="19">
        <v>1.7950032930119999</v>
      </c>
      <c r="N18" s="19">
        <v>3.1874204667324402</v>
      </c>
      <c r="O18" s="19">
        <v>3.0766040280286999</v>
      </c>
      <c r="P18" s="19">
        <v>3.3744454409309999</v>
      </c>
      <c r="Q18" s="58" t="s">
        <v>34</v>
      </c>
      <c r="R18" s="19">
        <v>0.45621240548142</v>
      </c>
      <c r="S18" s="19">
        <v>0.17884541806519244</v>
      </c>
      <c r="T18" s="19">
        <v>0.87466242409896</v>
      </c>
      <c r="U18" s="19">
        <v>6.3869069360759996</v>
      </c>
      <c r="V18" s="19">
        <v>4.0317716830590502</v>
      </c>
      <c r="W18" s="19">
        <v>5.9895732555935002</v>
      </c>
      <c r="X18" s="19"/>
      <c r="Y18" s="58" t="s">
        <v>34</v>
      </c>
      <c r="Z18" s="19">
        <v>5.4875642275669598</v>
      </c>
      <c r="AA18" s="19">
        <v>3.9519448709899998</v>
      </c>
      <c r="AB18" s="19">
        <v>3.128592686840566</v>
      </c>
      <c r="AC18" s="19">
        <v>16.848344317566809</v>
      </c>
      <c r="AD18" s="19">
        <v>21.297726656241714</v>
      </c>
      <c r="AE18" s="19">
        <v>22.873789606626993</v>
      </c>
    </row>
    <row r="21" spans="1:31" x14ac:dyDescent="0.25">
      <c r="A21" s="59" t="s">
        <v>76</v>
      </c>
      <c r="B21" s="58" t="s">
        <v>28</v>
      </c>
      <c r="C21" s="19">
        <v>1.4498307392501062</v>
      </c>
      <c r="D21" s="19">
        <v>0.54371288447264232</v>
      </c>
      <c r="E21" s="19">
        <v>1.268566013475428</v>
      </c>
      <c r="F21" s="19">
        <v>1.9711805615144737</v>
      </c>
      <c r="G21" s="19">
        <v>1.8801420831286682</v>
      </c>
      <c r="H21" s="19">
        <v>1.2185310708293202</v>
      </c>
      <c r="I21" s="19"/>
      <c r="J21" s="58" t="s">
        <v>28</v>
      </c>
      <c r="K21" s="19">
        <v>22.819863158212208</v>
      </c>
      <c r="L21" s="19">
        <v>16.037954232303424</v>
      </c>
      <c r="M21" s="19">
        <v>22.997173502091638</v>
      </c>
      <c r="N21" s="19">
        <v>23.491410722437614</v>
      </c>
      <c r="O21" s="19">
        <v>24.735557823239994</v>
      </c>
      <c r="P21" s="19">
        <v>22.746295449961885</v>
      </c>
      <c r="Q21" s="58" t="s">
        <v>28</v>
      </c>
      <c r="R21" s="19">
        <v>0.20333843653720002</v>
      </c>
      <c r="S21" s="19">
        <v>0.25498140323365576</v>
      </c>
      <c r="T21" s="19">
        <v>0.10033533493149778</v>
      </c>
      <c r="U21" s="19">
        <v>0.50580096708852285</v>
      </c>
      <c r="V21" s="19">
        <v>1.089</v>
      </c>
      <c r="W21" s="19">
        <v>0.41599683004591498</v>
      </c>
      <c r="X21" s="19"/>
      <c r="Y21" s="58" t="s">
        <v>28</v>
      </c>
      <c r="Z21" s="19">
        <v>0.79412403560789635</v>
      </c>
      <c r="AA21" s="19">
        <v>2.006534331915022</v>
      </c>
      <c r="AB21" s="19">
        <v>2.3144035821590085</v>
      </c>
      <c r="AC21" s="19">
        <v>2.3770151391620935</v>
      </c>
      <c r="AD21" s="19">
        <v>2.0612062217084959</v>
      </c>
      <c r="AE21" s="19">
        <v>2.6085894200679749</v>
      </c>
    </row>
    <row r="22" spans="1:31" x14ac:dyDescent="0.25">
      <c r="B22" s="58" t="s">
        <v>29</v>
      </c>
      <c r="C22" s="19">
        <v>1.405997585012571</v>
      </c>
      <c r="D22" s="19">
        <v>0.59732838359323925</v>
      </c>
      <c r="E22" s="19">
        <v>1.1906997800928629</v>
      </c>
      <c r="F22" s="19">
        <v>1.9126278300474169</v>
      </c>
      <c r="G22" s="19">
        <v>1.5781560367218856</v>
      </c>
      <c r="H22" s="19">
        <v>1.003392105937267</v>
      </c>
      <c r="I22" s="19"/>
      <c r="J22" s="58" t="s">
        <v>29</v>
      </c>
      <c r="K22" s="19">
        <v>1.6036001256376429</v>
      </c>
      <c r="L22" s="19">
        <v>0.7657639464015259</v>
      </c>
      <c r="M22" s="19">
        <v>1.35069736736813</v>
      </c>
      <c r="N22" s="19">
        <v>1.8293580245653995</v>
      </c>
      <c r="O22" s="19">
        <v>1.9458245924388335</v>
      </c>
      <c r="P22" s="19">
        <v>1.7251026989243767</v>
      </c>
      <c r="Q22" s="58" t="s">
        <v>29</v>
      </c>
      <c r="R22" s="19">
        <v>0.5989268468914789</v>
      </c>
      <c r="S22" s="19">
        <v>0.85460009830702965</v>
      </c>
      <c r="T22" s="19">
        <v>0.24729793382405302</v>
      </c>
      <c r="U22" s="19">
        <v>0.72810399013672955</v>
      </c>
      <c r="V22" s="19">
        <v>1.732</v>
      </c>
      <c r="W22" s="19">
        <v>0.5977077365638761</v>
      </c>
      <c r="X22" s="19"/>
      <c r="Y22" s="58" t="s">
        <v>29</v>
      </c>
      <c r="Z22" s="19">
        <v>7.9839045357246432</v>
      </c>
      <c r="AA22" s="19">
        <v>5.5617394950798262</v>
      </c>
      <c r="AB22" s="19">
        <v>7.7059020176123392</v>
      </c>
      <c r="AC22" s="19">
        <v>8.2354019736333139</v>
      </c>
      <c r="AD22" s="19">
        <v>12.730114355333795</v>
      </c>
      <c r="AE22" s="19">
        <v>11.084675809773293</v>
      </c>
    </row>
    <row r="23" spans="1:31" x14ac:dyDescent="0.25">
      <c r="B23" s="58" t="s">
        <v>30</v>
      </c>
      <c r="C23" s="19">
        <v>1.4272287792078622</v>
      </c>
      <c r="D23" s="19">
        <v>0.58106044963414061</v>
      </c>
      <c r="E23" s="19">
        <v>1.2058272380087232</v>
      </c>
      <c r="F23" s="19">
        <v>1.1739334750722292</v>
      </c>
      <c r="G23" s="19">
        <v>1.0921587585600474</v>
      </c>
      <c r="H23" s="19">
        <v>0.75785780182839457</v>
      </c>
      <c r="I23" s="19"/>
      <c r="J23" s="58" t="s">
        <v>30</v>
      </c>
      <c r="K23" s="19">
        <v>0.48891643309210681</v>
      </c>
      <c r="L23" s="19">
        <v>0.19625003131327767</v>
      </c>
      <c r="M23" s="19">
        <v>0.53171426195317262</v>
      </c>
      <c r="N23" s="19">
        <v>0.30505637348439157</v>
      </c>
      <c r="O23" s="19">
        <v>0.352092141039621</v>
      </c>
      <c r="P23" s="19">
        <v>0.30476485452873525</v>
      </c>
      <c r="Q23" s="58" t="s">
        <v>30</v>
      </c>
      <c r="R23" s="19">
        <v>1.3207413639847798</v>
      </c>
      <c r="S23" s="19">
        <v>1.8594659831260363</v>
      </c>
      <c r="T23" s="19">
        <v>0.67266808671394862</v>
      </c>
      <c r="U23" s="19">
        <v>2.011935064263445</v>
      </c>
      <c r="V23" s="19">
        <v>2.8330000000000002</v>
      </c>
      <c r="W23" s="19">
        <v>2.0445122101522637</v>
      </c>
      <c r="X23" s="19"/>
      <c r="Y23" s="58" t="s">
        <v>30</v>
      </c>
      <c r="Z23" s="19">
        <v>1.1926557273136418</v>
      </c>
      <c r="AA23" s="19">
        <v>0.91971762080677766</v>
      </c>
      <c r="AB23" s="19">
        <v>1.2180857315661073</v>
      </c>
      <c r="AC23" s="19">
        <v>0.80413989148098131</v>
      </c>
      <c r="AD23" s="19">
        <v>0.99014512781763364</v>
      </c>
      <c r="AE23" s="19">
        <v>1.0385874525778653</v>
      </c>
    </row>
    <row r="24" spans="1:31" x14ac:dyDescent="0.25">
      <c r="B24" s="58" t="s">
        <v>31</v>
      </c>
      <c r="C24" s="19">
        <v>1.6269853943304864</v>
      </c>
      <c r="D24" s="19">
        <v>0.54250333826964903</v>
      </c>
      <c r="E24" s="19">
        <v>1.1329583141927067</v>
      </c>
      <c r="F24" s="19">
        <v>1.6548799076347191</v>
      </c>
      <c r="G24" s="19">
        <v>1.5822474942476885</v>
      </c>
      <c r="H24" s="19">
        <v>1.0217403096188551</v>
      </c>
      <c r="I24" s="19"/>
      <c r="J24" s="58" t="s">
        <v>31</v>
      </c>
      <c r="K24" s="19">
        <v>1.0813608908122569</v>
      </c>
      <c r="L24" s="19">
        <v>0.5468354211353964</v>
      </c>
      <c r="M24" s="19">
        <v>0.78146930913875334</v>
      </c>
      <c r="N24" s="19">
        <v>0.79694730178464801</v>
      </c>
      <c r="O24" s="19">
        <v>0.94631202487127486</v>
      </c>
      <c r="P24" s="19">
        <v>0.80747476419611808</v>
      </c>
      <c r="Q24" s="58" t="s">
        <v>31</v>
      </c>
      <c r="R24" s="19">
        <v>3.0203580961062135</v>
      </c>
      <c r="S24" s="19">
        <v>3.6454830036912349</v>
      </c>
      <c r="T24" s="19">
        <v>1.281008290778614</v>
      </c>
      <c r="U24" s="19">
        <v>3.0698846581985446</v>
      </c>
      <c r="V24" s="19">
        <v>3.23</v>
      </c>
      <c r="W24" s="19">
        <v>3.4030438526165314</v>
      </c>
      <c r="X24" s="19"/>
      <c r="Y24" s="58" t="s">
        <v>31</v>
      </c>
      <c r="Z24" s="19">
        <v>1.9184727787678992</v>
      </c>
      <c r="AA24" s="19">
        <v>2.4323255788729607</v>
      </c>
      <c r="AB24" s="19">
        <v>3.3319311617011609</v>
      </c>
      <c r="AC24" s="19">
        <v>0.83324260858312005</v>
      </c>
      <c r="AD24" s="19">
        <v>3.2255737126156157</v>
      </c>
      <c r="AE24" s="19">
        <v>1.1440105239684504</v>
      </c>
    </row>
    <row r="25" spans="1:31" x14ac:dyDescent="0.25">
      <c r="B25" s="58" t="s">
        <v>32</v>
      </c>
      <c r="C25" s="19">
        <v>1.3695049236716677</v>
      </c>
      <c r="D25" s="19">
        <v>0.56115073037786156</v>
      </c>
      <c r="E25" s="19">
        <v>1.3012383955729259</v>
      </c>
      <c r="F25" s="19">
        <v>1.9799943334115488</v>
      </c>
      <c r="G25" s="19">
        <v>1.7042439352143712</v>
      </c>
      <c r="H25" s="19">
        <v>1.2781039012485635</v>
      </c>
      <c r="I25" s="19"/>
      <c r="J25" s="58" t="s">
        <v>32</v>
      </c>
      <c r="K25" s="19">
        <v>1.3198383981793611</v>
      </c>
      <c r="L25" s="19">
        <v>0.47345140637872568</v>
      </c>
      <c r="M25" s="19">
        <v>1.0811839447548444</v>
      </c>
      <c r="N25" s="19">
        <v>1.0611298653127987</v>
      </c>
      <c r="O25" s="19">
        <v>0.87303630975650948</v>
      </c>
      <c r="P25" s="19">
        <v>1.0310560294497835</v>
      </c>
      <c r="Q25" s="58" t="s">
        <v>32</v>
      </c>
      <c r="R25" s="19">
        <v>6.3435503623200145</v>
      </c>
      <c r="S25" s="19">
        <v>6.5587191145276753</v>
      </c>
      <c r="T25" s="19">
        <v>2.6282104722530719</v>
      </c>
      <c r="U25" s="19">
        <v>5.386056524488863</v>
      </c>
      <c r="V25" s="19">
        <v>5.37</v>
      </c>
      <c r="W25" s="19">
        <v>6.5031953022124664</v>
      </c>
      <c r="X25" s="19"/>
      <c r="Y25" s="58" t="s">
        <v>32</v>
      </c>
      <c r="Z25" s="19">
        <v>2.8905960863849365</v>
      </c>
      <c r="AA25" s="19">
        <v>2.627148280448107</v>
      </c>
      <c r="AB25" s="19">
        <v>3.0608532862977205</v>
      </c>
      <c r="AC25" s="19">
        <v>1.9395430107090075</v>
      </c>
      <c r="AD25" s="19">
        <v>4.2611521743413014</v>
      </c>
      <c r="AE25" s="19">
        <v>2.6226891390477718</v>
      </c>
    </row>
    <row r="26" spans="1:31" x14ac:dyDescent="0.25">
      <c r="B26" s="58" t="s">
        <v>33</v>
      </c>
      <c r="C26" s="19">
        <v>1.7327789917798586</v>
      </c>
      <c r="D26" s="19">
        <v>0.34324707593349063</v>
      </c>
      <c r="E26" s="19">
        <v>1.6813184542184725</v>
      </c>
      <c r="F26" s="19">
        <v>4.0442765724126977</v>
      </c>
      <c r="G26" s="19">
        <v>2.7833504598756624</v>
      </c>
      <c r="H26" s="19">
        <v>2.0163807887234708</v>
      </c>
      <c r="I26" s="19"/>
      <c r="J26" s="58" t="s">
        <v>33</v>
      </c>
      <c r="K26" s="19">
        <v>2.5000737839257714</v>
      </c>
      <c r="L26" s="19">
        <v>0.91666561880407671</v>
      </c>
      <c r="M26" s="19">
        <v>1.9167772391862661</v>
      </c>
      <c r="N26" s="19">
        <v>2.2861492515793826</v>
      </c>
      <c r="O26" s="19">
        <v>4.2313857204151795</v>
      </c>
      <c r="P26" s="19">
        <v>4.2982770110590787</v>
      </c>
      <c r="Q26" s="58" t="s">
        <v>33</v>
      </c>
      <c r="R26" s="19">
        <v>0.97343238299774471</v>
      </c>
      <c r="S26" s="19">
        <v>0.76223165227074519</v>
      </c>
      <c r="T26" s="19">
        <v>0.39368603189675822</v>
      </c>
      <c r="U26" s="19">
        <v>1.8657305774355564</v>
      </c>
      <c r="V26" s="19">
        <v>6.4039999999999999</v>
      </c>
      <c r="W26" s="19">
        <v>3.870589313627244</v>
      </c>
      <c r="X26" s="19"/>
      <c r="Y26" s="58" t="s">
        <v>33</v>
      </c>
      <c r="Z26" s="19">
        <v>12.36520431183723</v>
      </c>
      <c r="AA26" s="19">
        <v>9.3010127468085475</v>
      </c>
      <c r="AB26" s="19">
        <v>11.028049623233516</v>
      </c>
      <c r="AC26" s="19">
        <v>13.955548964472841</v>
      </c>
      <c r="AD26" s="19">
        <v>31.762985865408286</v>
      </c>
      <c r="AE26" s="19">
        <v>21.324011627922932</v>
      </c>
    </row>
    <row r="27" spans="1:31" x14ac:dyDescent="0.25">
      <c r="B27" s="58" t="s">
        <v>34</v>
      </c>
      <c r="C27" s="59">
        <v>1.1499999999999999</v>
      </c>
      <c r="D27" s="59">
        <v>1.05</v>
      </c>
      <c r="E27" s="59">
        <v>0.95</v>
      </c>
      <c r="F27" s="59">
        <v>2.12</v>
      </c>
      <c r="G27" s="59">
        <v>1.86</v>
      </c>
      <c r="H27" s="59">
        <v>2.2400000000000002</v>
      </c>
      <c r="J27" s="58" t="s">
        <v>34</v>
      </c>
      <c r="K27" s="59">
        <v>1.43</v>
      </c>
      <c r="L27" s="59">
        <v>1.1499999999999999</v>
      </c>
      <c r="M27" s="59">
        <v>1.64</v>
      </c>
      <c r="N27" s="59">
        <v>2.25</v>
      </c>
      <c r="O27" s="59">
        <v>2.76</v>
      </c>
      <c r="P27" s="59">
        <v>3.05</v>
      </c>
      <c r="Q27" s="58" t="s">
        <v>34</v>
      </c>
      <c r="R27" s="59">
        <v>0.54</v>
      </c>
      <c r="S27" s="59">
        <v>0.26</v>
      </c>
      <c r="T27" s="59">
        <v>0.38</v>
      </c>
      <c r="U27" s="59">
        <v>2.5499999999999998</v>
      </c>
      <c r="V27" s="59">
        <v>2.98</v>
      </c>
      <c r="W27" s="59">
        <v>3.47</v>
      </c>
      <c r="Y27" s="58" t="s">
        <v>34</v>
      </c>
      <c r="Z27" s="59">
        <v>5.74</v>
      </c>
      <c r="AA27" s="59">
        <v>4.88</v>
      </c>
      <c r="AB27" s="59">
        <v>4.62</v>
      </c>
      <c r="AC27" s="59">
        <v>18.96</v>
      </c>
      <c r="AD27" s="59">
        <v>16.329999999999998</v>
      </c>
      <c r="AE27" s="59">
        <v>15.95</v>
      </c>
    </row>
    <row r="28" spans="1:31" s="85" customFormat="1" x14ac:dyDescent="0.25">
      <c r="B28" s="84"/>
      <c r="J28" s="84"/>
      <c r="Q28" s="84"/>
      <c r="Y28" s="84"/>
    </row>
    <row r="29" spans="1:31" s="119" customFormat="1" x14ac:dyDescent="0.25">
      <c r="B29" s="118"/>
      <c r="J29" s="118"/>
      <c r="Q29" s="118"/>
      <c r="Y29" s="118"/>
    </row>
    <row r="30" spans="1:31" s="119" customFormat="1" x14ac:dyDescent="0.25">
      <c r="B30" s="118"/>
      <c r="J30" s="118"/>
      <c r="Q30" s="118"/>
      <c r="Y30" s="118"/>
    </row>
    <row r="31" spans="1:31" s="119" customFormat="1" x14ac:dyDescent="0.25">
      <c r="B31" s="118"/>
      <c r="J31" s="118"/>
      <c r="Q31" s="118"/>
      <c r="Y31" s="118"/>
    </row>
    <row r="32" spans="1:31" s="119" customFormat="1" x14ac:dyDescent="0.25">
      <c r="B32" s="118"/>
      <c r="J32" s="118"/>
      <c r="Q32" s="118"/>
      <c r="Y32" s="118"/>
    </row>
    <row r="33" spans="1:26" s="119" customFormat="1" x14ac:dyDescent="0.25">
      <c r="B33" s="118"/>
      <c r="J33" s="118"/>
      <c r="Q33" s="118"/>
      <c r="Y33" s="118"/>
    </row>
    <row r="34" spans="1:26" s="119" customFormat="1" x14ac:dyDescent="0.25">
      <c r="B34" s="118"/>
      <c r="J34" s="118"/>
      <c r="Q34" s="118"/>
      <c r="Y34" s="118"/>
    </row>
    <row r="35" spans="1:26" s="119" customFormat="1" x14ac:dyDescent="0.25">
      <c r="B35" s="118"/>
      <c r="J35" s="118"/>
      <c r="Q35" s="118"/>
      <c r="Y35" s="118"/>
    </row>
    <row r="36" spans="1:26" s="85" customFormat="1" x14ac:dyDescent="0.25">
      <c r="B36" s="84"/>
      <c r="J36" s="84"/>
      <c r="Q36" s="84"/>
      <c r="Y36" s="84"/>
    </row>
    <row r="37" spans="1:26" s="85" customFormat="1" x14ac:dyDescent="0.25">
      <c r="B37" s="84"/>
      <c r="J37" s="84"/>
      <c r="Q37" s="84"/>
      <c r="Y37" s="84"/>
    </row>
    <row r="38" spans="1:26" s="85" customFormat="1" x14ac:dyDescent="0.25">
      <c r="B38" s="84"/>
      <c r="J38" s="84"/>
      <c r="Q38" s="84"/>
      <c r="Y38" s="84"/>
    </row>
    <row r="39" spans="1:26" s="119" customFormat="1" x14ac:dyDescent="0.25">
      <c r="B39" s="118"/>
      <c r="J39" s="118"/>
      <c r="Q39" s="118"/>
      <c r="Y39" s="118"/>
    </row>
    <row r="40" spans="1:26" s="119" customFormat="1" x14ac:dyDescent="0.25">
      <c r="B40" s="118"/>
      <c r="J40" s="118"/>
      <c r="Q40" s="118"/>
      <c r="Y40" s="118"/>
    </row>
    <row r="41" spans="1:26" ht="12.75" thickBot="1" x14ac:dyDescent="0.3"/>
    <row r="42" spans="1:26" s="85" customFormat="1" ht="15" customHeight="1" x14ac:dyDescent="0.25">
      <c r="A42" s="30"/>
      <c r="B42" s="67"/>
      <c r="C42" s="165" t="s">
        <v>27</v>
      </c>
      <c r="D42" s="165"/>
      <c r="E42" s="163" t="s">
        <v>35</v>
      </c>
      <c r="F42" s="163"/>
      <c r="G42" s="163" t="s">
        <v>36</v>
      </c>
      <c r="H42" s="163"/>
      <c r="I42" s="163" t="s">
        <v>37</v>
      </c>
      <c r="J42" s="164"/>
      <c r="Q42" s="30"/>
      <c r="R42" s="67"/>
      <c r="S42" s="163" t="s">
        <v>38</v>
      </c>
      <c r="T42" s="163"/>
      <c r="U42" s="163" t="s">
        <v>39</v>
      </c>
      <c r="V42" s="163"/>
      <c r="W42" s="163" t="s">
        <v>40</v>
      </c>
      <c r="X42" s="163"/>
      <c r="Y42" s="163" t="s">
        <v>41</v>
      </c>
      <c r="Z42" s="164"/>
    </row>
    <row r="43" spans="1:26" s="85" customFormat="1" x14ac:dyDescent="0.25">
      <c r="A43" s="132"/>
      <c r="B43" s="129"/>
      <c r="C43" s="129" t="s">
        <v>59</v>
      </c>
      <c r="D43" s="129" t="s">
        <v>68</v>
      </c>
      <c r="E43" s="129" t="s">
        <v>59</v>
      </c>
      <c r="F43" s="129" t="s">
        <v>68</v>
      </c>
      <c r="G43" s="129" t="s">
        <v>59</v>
      </c>
      <c r="H43" s="129" t="s">
        <v>68</v>
      </c>
      <c r="I43" s="129" t="s">
        <v>59</v>
      </c>
      <c r="J43" s="131" t="s">
        <v>68</v>
      </c>
      <c r="Q43" s="34"/>
      <c r="R43" s="129"/>
      <c r="S43" s="129" t="s">
        <v>59</v>
      </c>
      <c r="T43" s="129" t="s">
        <v>68</v>
      </c>
      <c r="U43" s="129" t="s">
        <v>59</v>
      </c>
      <c r="V43" s="129" t="s">
        <v>68</v>
      </c>
      <c r="W43" s="129" t="s">
        <v>59</v>
      </c>
      <c r="X43" s="129" t="s">
        <v>68</v>
      </c>
      <c r="Y43" s="129" t="s">
        <v>59</v>
      </c>
      <c r="Z43" s="131" t="s">
        <v>68</v>
      </c>
    </row>
    <row r="44" spans="1:26" s="85" customFormat="1" x14ac:dyDescent="0.25">
      <c r="A44" s="34" t="s">
        <v>74</v>
      </c>
      <c r="B44" s="128" t="s">
        <v>28</v>
      </c>
      <c r="C44" s="19">
        <f>AVERAGE(C3:E3)</f>
        <v>1.0033333333333334</v>
      </c>
      <c r="D44" s="19">
        <f>STDEV(C3:E3)</f>
        <v>0.10408329997330669</v>
      </c>
      <c r="E44" s="19">
        <f>AVERAGE(F3:H3)</f>
        <v>1.1500000000000001</v>
      </c>
      <c r="F44" s="19">
        <f>STDEV(F3:H3)</f>
        <v>6.557438524301995E-2</v>
      </c>
      <c r="G44" s="19">
        <f>AVERAGE(K3:M3)</f>
        <v>26.37</v>
      </c>
      <c r="H44" s="19">
        <f>STDEV(K3:M3)</f>
        <v>10.258893702539272</v>
      </c>
      <c r="I44" s="19">
        <f t="shared" ref="I44:I50" si="0">AVERAGE(N3:P3)</f>
        <v>26.263333333333335</v>
      </c>
      <c r="J44" s="49">
        <f>STDEV(N3:P3)</f>
        <v>2.8191192478029978</v>
      </c>
      <c r="Q44" s="34" t="s">
        <v>74</v>
      </c>
      <c r="R44" s="128" t="s">
        <v>28</v>
      </c>
      <c r="S44" s="19">
        <f t="shared" ref="S44:S50" si="1">AVERAGE(R3:T3)</f>
        <v>0.2233333333333333</v>
      </c>
      <c r="T44" s="19">
        <f t="shared" ref="T44:T50" si="2">STDEV(R3:T3)</f>
        <v>8.3266639978645307E-2</v>
      </c>
      <c r="U44" s="19">
        <f t="shared" ref="U44:U50" si="3">AVERAGE(U3:W3)</f>
        <v>0.31666666666666665</v>
      </c>
      <c r="V44" s="19">
        <f t="shared" ref="V44:V50" si="4">STDEV(U3:W3)</f>
        <v>4.7258156262526121E-2</v>
      </c>
      <c r="W44" s="19">
        <f t="shared" ref="W44:W50" si="5">AVERAGE(Z3:AB3)</f>
        <v>3.0666666666666664</v>
      </c>
      <c r="X44" s="19">
        <f t="shared" ref="X44:X50" si="6">STDEV(Z3:AB3)</f>
        <v>3.4515841773500666</v>
      </c>
      <c r="Y44" s="19">
        <f t="shared" ref="Y44:Y50" si="7">AVERAGE(AC3:AE3)</f>
        <v>0.58333333333333337</v>
      </c>
      <c r="Z44" s="49">
        <f t="shared" ref="Z44:Z50" si="8">STDEV(AC3:AE3)</f>
        <v>0.33005050118630852</v>
      </c>
    </row>
    <row r="45" spans="1:26" s="85" customFormat="1" x14ac:dyDescent="0.25">
      <c r="A45" s="34"/>
      <c r="B45" s="128" t="s">
        <v>29</v>
      </c>
      <c r="C45" s="19">
        <f t="shared" ref="C45:C50" si="9">AVERAGE(C4:E4)</f>
        <v>1.0033333333333332</v>
      </c>
      <c r="D45" s="19">
        <f t="shared" ref="D45:D50" si="10">STDEV(C4:E4)</f>
        <v>9.865765724632497E-2</v>
      </c>
      <c r="E45" s="19">
        <f t="shared" ref="E45:E50" si="11">AVERAGE(F4:H4)</f>
        <v>1.0133333333333334</v>
      </c>
      <c r="F45" s="19">
        <f t="shared" ref="F45:F50" si="12">STDEV(F4:H4)</f>
        <v>0.13796134724383216</v>
      </c>
      <c r="G45" s="19">
        <f t="shared" ref="G45:G50" si="13">AVERAGE(K4:M4)</f>
        <v>0.93333333333333324</v>
      </c>
      <c r="H45" s="19">
        <f t="shared" ref="H45:H50" si="14">STDEV(K4:M4)</f>
        <v>0.27227437142216232</v>
      </c>
      <c r="I45" s="19">
        <f t="shared" si="0"/>
        <v>1.0133333333333334</v>
      </c>
      <c r="J45" s="49">
        <f t="shared" ref="J45:J50" si="15">STDEV(N4:P4)</f>
        <v>0.1050396750439249</v>
      </c>
      <c r="Q45" s="34"/>
      <c r="R45" s="128" t="s">
        <v>29</v>
      </c>
      <c r="S45" s="19">
        <f t="shared" si="1"/>
        <v>0.6333333333333333</v>
      </c>
      <c r="T45" s="19">
        <f t="shared" si="2"/>
        <v>0.20033305601755602</v>
      </c>
      <c r="U45" s="19">
        <f t="shared" si="3"/>
        <v>0.46666666666666662</v>
      </c>
      <c r="V45" s="19">
        <f t="shared" si="4"/>
        <v>6.5064070986477804E-2</v>
      </c>
      <c r="W45" s="19">
        <f t="shared" si="5"/>
        <v>3.3533333333333331</v>
      </c>
      <c r="X45" s="19">
        <f t="shared" si="6"/>
        <v>0.19553345834749947</v>
      </c>
      <c r="Y45" s="19">
        <f t="shared" si="7"/>
        <v>2.3866666666666667</v>
      </c>
      <c r="Z45" s="49">
        <f t="shared" si="8"/>
        <v>0.81592483313926278</v>
      </c>
    </row>
    <row r="46" spans="1:26" s="85" customFormat="1" x14ac:dyDescent="0.25">
      <c r="A46" s="34"/>
      <c r="B46" s="128" t="s">
        <v>30</v>
      </c>
      <c r="C46" s="19">
        <f t="shared" si="9"/>
        <v>1</v>
      </c>
      <c r="D46" s="19">
        <f t="shared" si="10"/>
        <v>8.717797887081348E-2</v>
      </c>
      <c r="E46" s="19">
        <f t="shared" si="11"/>
        <v>0.69000000000000006</v>
      </c>
      <c r="F46" s="19">
        <f t="shared" si="12"/>
        <v>5.1961524227066305E-2</v>
      </c>
      <c r="G46" s="19">
        <f t="shared" si="13"/>
        <v>0.30000000000000004</v>
      </c>
      <c r="H46" s="19">
        <f t="shared" si="14"/>
        <v>9.8488578017960834E-2</v>
      </c>
      <c r="I46" s="19">
        <f t="shared" si="0"/>
        <v>0.18000000000000002</v>
      </c>
      <c r="J46" s="49">
        <f t="shared" si="15"/>
        <v>9.999999999999995E-3</v>
      </c>
      <c r="Q46" s="34"/>
      <c r="R46" s="128" t="s">
        <v>30</v>
      </c>
      <c r="S46" s="19">
        <f t="shared" si="1"/>
        <v>1.5033333333333332</v>
      </c>
      <c r="T46" s="19">
        <f t="shared" si="2"/>
        <v>0.4764801499887833</v>
      </c>
      <c r="U46" s="19">
        <f t="shared" si="3"/>
        <v>1.3833333333333335</v>
      </c>
      <c r="V46" s="19">
        <f t="shared" si="4"/>
        <v>8.0829037686547561E-2</v>
      </c>
      <c r="W46" s="19">
        <f t="shared" si="5"/>
        <v>0.52666666666666673</v>
      </c>
      <c r="X46" s="19">
        <f t="shared" si="6"/>
        <v>2.5166114784235857E-2</v>
      </c>
      <c r="Y46" s="19">
        <f t="shared" si="7"/>
        <v>0.22</v>
      </c>
      <c r="Z46" s="49">
        <f t="shared" si="8"/>
        <v>9.5393920141694483E-2</v>
      </c>
    </row>
    <row r="47" spans="1:26" s="85" customFormat="1" x14ac:dyDescent="0.25">
      <c r="A47" s="34"/>
      <c r="B47" s="128" t="s">
        <v>31</v>
      </c>
      <c r="C47" s="19">
        <f t="shared" si="9"/>
        <v>1</v>
      </c>
      <c r="D47" s="19">
        <f t="shared" si="10"/>
        <v>3.0000000000000027E-2</v>
      </c>
      <c r="E47" s="19">
        <f t="shared" si="11"/>
        <v>0.96333333333333326</v>
      </c>
      <c r="F47" s="19">
        <f t="shared" si="12"/>
        <v>5.0332229568471651E-2</v>
      </c>
      <c r="G47" s="19">
        <f t="shared" si="13"/>
        <v>0.61666666666666659</v>
      </c>
      <c r="H47" s="19">
        <f t="shared" si="14"/>
        <v>0.19399312702601967</v>
      </c>
      <c r="I47" s="19">
        <f t="shared" si="0"/>
        <v>0.46666666666666662</v>
      </c>
      <c r="J47" s="49">
        <f t="shared" si="15"/>
        <v>2.5166114784235825E-2</v>
      </c>
      <c r="Q47" s="34"/>
      <c r="R47" s="128" t="s">
        <v>31</v>
      </c>
      <c r="S47" s="19">
        <f t="shared" si="1"/>
        <v>3.1133333333333333</v>
      </c>
      <c r="T47" s="19">
        <f t="shared" si="2"/>
        <v>1.1793359713556339</v>
      </c>
      <c r="U47" s="19">
        <f t="shared" si="3"/>
        <v>2.1666666666666665</v>
      </c>
      <c r="V47" s="19">
        <f t="shared" si="4"/>
        <v>0.16196707484341791</v>
      </c>
      <c r="W47" s="19">
        <f t="shared" si="5"/>
        <v>1.2266666666666666</v>
      </c>
      <c r="X47" s="19">
        <f t="shared" si="6"/>
        <v>0.31895663237081812</v>
      </c>
      <c r="Y47" s="19">
        <f t="shared" si="7"/>
        <v>0.32333333333333331</v>
      </c>
      <c r="Z47" s="49">
        <f t="shared" si="8"/>
        <v>6.5064070986477165E-2</v>
      </c>
    </row>
    <row r="48" spans="1:26" s="85" customFormat="1" x14ac:dyDescent="0.25">
      <c r="A48" s="34"/>
      <c r="B48" s="128" t="s">
        <v>32</v>
      </c>
      <c r="C48" s="19">
        <f t="shared" si="9"/>
        <v>1.0066666666666666</v>
      </c>
      <c r="D48" s="19">
        <f t="shared" si="10"/>
        <v>0.14011899704655742</v>
      </c>
      <c r="E48" s="19">
        <f t="shared" si="11"/>
        <v>1.1366666666666667</v>
      </c>
      <c r="F48" s="19">
        <f t="shared" si="12"/>
        <v>0.13576941236277534</v>
      </c>
      <c r="G48" s="19">
        <f t="shared" si="13"/>
        <v>0.71666666666666667</v>
      </c>
      <c r="H48" s="19">
        <f t="shared" si="14"/>
        <v>0.28676354952004185</v>
      </c>
      <c r="I48" s="19">
        <f t="shared" si="0"/>
        <v>0.55666666666666664</v>
      </c>
      <c r="J48" s="49">
        <f t="shared" si="15"/>
        <v>0.12858201014657278</v>
      </c>
      <c r="Q48" s="34"/>
      <c r="R48" s="128" t="s">
        <v>32</v>
      </c>
      <c r="S48" s="19">
        <f t="shared" si="1"/>
        <v>6.3033333333333337</v>
      </c>
      <c r="T48" s="19">
        <f t="shared" si="2"/>
        <v>2.7703850514564454</v>
      </c>
      <c r="U48" s="19">
        <f t="shared" si="3"/>
        <v>4.1466666666666665</v>
      </c>
      <c r="V48" s="19">
        <f t="shared" si="4"/>
        <v>0.20033305601755622</v>
      </c>
      <c r="W48" s="19">
        <f t="shared" si="5"/>
        <v>1.3733333333333333</v>
      </c>
      <c r="X48" s="19">
        <f t="shared" si="6"/>
        <v>0.16196707484341791</v>
      </c>
      <c r="Y48" s="19">
        <f t="shared" si="7"/>
        <v>0.61333333333333329</v>
      </c>
      <c r="Z48" s="49">
        <f t="shared" si="8"/>
        <v>0.11676186592091352</v>
      </c>
    </row>
    <row r="49" spans="1:26" s="85" customFormat="1" x14ac:dyDescent="0.25">
      <c r="A49" s="34"/>
      <c r="B49" s="128" t="s">
        <v>33</v>
      </c>
      <c r="C49" s="19">
        <f t="shared" si="9"/>
        <v>1.0166666666666666</v>
      </c>
      <c r="D49" s="19">
        <f t="shared" si="10"/>
        <v>0.22501851775650272</v>
      </c>
      <c r="E49" s="19">
        <f t="shared" si="11"/>
        <v>2.8433333333333333</v>
      </c>
      <c r="F49" s="19">
        <f t="shared" si="12"/>
        <v>0.62772074470526662</v>
      </c>
      <c r="G49" s="19">
        <f t="shared" si="13"/>
        <v>1.3333333333333333</v>
      </c>
      <c r="H49" s="19">
        <f t="shared" si="14"/>
        <v>0.54243279153581148</v>
      </c>
      <c r="I49" s="19">
        <f t="shared" si="0"/>
        <v>1.9733333333333334</v>
      </c>
      <c r="J49" s="49">
        <f t="shared" si="15"/>
        <v>0.56518433571121962</v>
      </c>
      <c r="Q49" s="34"/>
      <c r="R49" s="128" t="s">
        <v>33</v>
      </c>
      <c r="S49" s="19">
        <f t="shared" si="1"/>
        <v>0.91333333333333344</v>
      </c>
      <c r="T49" s="19">
        <f t="shared" si="2"/>
        <v>0.48952357791360118</v>
      </c>
      <c r="U49" s="19">
        <f t="shared" si="3"/>
        <v>1.89</v>
      </c>
      <c r="V49" s="19">
        <f t="shared" si="4"/>
        <v>0.62553976692133739</v>
      </c>
      <c r="W49" s="19">
        <f>AVERAGE(Z8:AB8)</f>
        <v>1.8333333333333333</v>
      </c>
      <c r="X49" s="19">
        <f t="shared" si="6"/>
        <v>0.27061657993059751</v>
      </c>
      <c r="Y49" s="19">
        <f t="shared" si="7"/>
        <v>4.6400000000000006</v>
      </c>
      <c r="Z49" s="49">
        <f t="shared" si="8"/>
        <v>0.77252831663311061</v>
      </c>
    </row>
    <row r="50" spans="1:26" s="85" customFormat="1" ht="12.75" thickBot="1" x14ac:dyDescent="0.3">
      <c r="A50" s="36"/>
      <c r="B50" s="37" t="s">
        <v>34</v>
      </c>
      <c r="C50" s="42">
        <f t="shared" si="9"/>
        <v>1.0166666666666666</v>
      </c>
      <c r="D50" s="42">
        <f t="shared" si="10"/>
        <v>0.22501851775650322</v>
      </c>
      <c r="E50" s="42">
        <f t="shared" si="11"/>
        <v>1.86</v>
      </c>
      <c r="F50" s="42">
        <f t="shared" si="12"/>
        <v>0.14730919862656236</v>
      </c>
      <c r="G50" s="42">
        <f t="shared" si="13"/>
        <v>1.39</v>
      </c>
      <c r="H50" s="42">
        <f t="shared" si="14"/>
        <v>0.28687976575562113</v>
      </c>
      <c r="I50" s="42">
        <f t="shared" si="0"/>
        <v>2.8533333333333331</v>
      </c>
      <c r="J50" s="50">
        <f t="shared" si="15"/>
        <v>0.60052754585725376</v>
      </c>
      <c r="Q50" s="36"/>
      <c r="R50" s="37" t="s">
        <v>34</v>
      </c>
      <c r="S50" s="42">
        <f t="shared" si="1"/>
        <v>0.52999999999999992</v>
      </c>
      <c r="T50" s="42">
        <f t="shared" si="2"/>
        <v>0.41605288125429446</v>
      </c>
      <c r="U50" s="42">
        <f t="shared" si="3"/>
        <v>1.5166666666666668</v>
      </c>
      <c r="V50" s="42">
        <f t="shared" si="4"/>
        <v>7.3711147958319997E-2</v>
      </c>
      <c r="W50" s="42">
        <f t="shared" si="5"/>
        <v>3.7266666666666666</v>
      </c>
      <c r="X50" s="42">
        <f t="shared" si="6"/>
        <v>0.52728866224614879</v>
      </c>
      <c r="Y50" s="42">
        <f t="shared" si="7"/>
        <v>6.53</v>
      </c>
      <c r="Z50" s="50">
        <f t="shared" si="8"/>
        <v>0.57236352085016751</v>
      </c>
    </row>
    <row r="51" spans="1:26" s="85" customFormat="1" x14ac:dyDescent="0.25">
      <c r="Q51" s="129"/>
      <c r="R51" s="129"/>
    </row>
    <row r="52" spans="1:26" x14ac:dyDescent="0.25">
      <c r="Q52" s="129"/>
      <c r="R52" s="129"/>
    </row>
    <row r="53" spans="1:26" x14ac:dyDescent="0.25">
      <c r="A53" s="85"/>
      <c r="B53" s="85"/>
      <c r="C53" s="154" t="s">
        <v>27</v>
      </c>
      <c r="D53" s="154"/>
      <c r="E53" s="153" t="s">
        <v>35</v>
      </c>
      <c r="F53" s="153"/>
      <c r="G53" s="153" t="s">
        <v>36</v>
      </c>
      <c r="H53" s="153"/>
      <c r="I53" s="153" t="s">
        <v>37</v>
      </c>
      <c r="J53" s="153"/>
      <c r="Q53" s="129"/>
      <c r="R53" s="129"/>
      <c r="S53" s="153" t="s">
        <v>38</v>
      </c>
      <c r="T53" s="153"/>
      <c r="U53" s="153" t="s">
        <v>39</v>
      </c>
      <c r="V53" s="153"/>
      <c r="W53" s="153" t="s">
        <v>40</v>
      </c>
      <c r="X53" s="153"/>
      <c r="Y53" s="153" t="s">
        <v>41</v>
      </c>
      <c r="Z53" s="153"/>
    </row>
    <row r="54" spans="1:26" x14ac:dyDescent="0.25">
      <c r="A54" s="11"/>
      <c r="B54" s="85"/>
      <c r="C54" s="85" t="s">
        <v>59</v>
      </c>
      <c r="D54" s="85" t="s">
        <v>68</v>
      </c>
      <c r="E54" s="85" t="s">
        <v>59</v>
      </c>
      <c r="F54" s="85" t="s">
        <v>68</v>
      </c>
      <c r="G54" s="85" t="s">
        <v>59</v>
      </c>
      <c r="H54" s="85" t="s">
        <v>68</v>
      </c>
      <c r="I54" s="85" t="s">
        <v>59</v>
      </c>
      <c r="J54" s="85" t="s">
        <v>68</v>
      </c>
      <c r="Q54" s="11"/>
      <c r="R54" s="129"/>
      <c r="S54" s="85" t="s">
        <v>59</v>
      </c>
      <c r="T54" s="85" t="s">
        <v>68</v>
      </c>
      <c r="U54" s="85" t="s">
        <v>59</v>
      </c>
      <c r="V54" s="85" t="s">
        <v>68</v>
      </c>
      <c r="W54" s="85" t="s">
        <v>59</v>
      </c>
      <c r="X54" s="85" t="s">
        <v>68</v>
      </c>
      <c r="Y54" s="85" t="s">
        <v>59</v>
      </c>
      <c r="Z54" s="85" t="s">
        <v>68</v>
      </c>
    </row>
    <row r="55" spans="1:26" x14ac:dyDescent="0.25">
      <c r="A55" s="85" t="s">
        <v>75</v>
      </c>
      <c r="B55" s="84" t="s">
        <v>28</v>
      </c>
      <c r="C55" s="19">
        <f>AVERAGE(C12:E12)</f>
        <v>1.1339370616149487</v>
      </c>
      <c r="D55" s="19">
        <f>STDEV(C12:E12)</f>
        <v>0.580996139194082</v>
      </c>
      <c r="E55" s="19">
        <f>AVERAGE(F12:H12)</f>
        <v>0.62</v>
      </c>
      <c r="F55" s="19">
        <f>STDEV(F12:H12)</f>
        <v>0.2882707061079916</v>
      </c>
      <c r="G55" s="19">
        <f>AVERAGE(K12:M12)</f>
        <v>18.326613052482482</v>
      </c>
      <c r="H55" s="19">
        <f>STDEV(K12:M12)</f>
        <v>5.2811598095703225</v>
      </c>
      <c r="I55" s="19">
        <f>AVERAGE(N12:P12)</f>
        <v>20.117002643958298</v>
      </c>
      <c r="J55" s="19">
        <f>STDEV(N12:P12)</f>
        <v>2.1586904426376226</v>
      </c>
      <c r="Q55" s="129" t="s">
        <v>75</v>
      </c>
      <c r="R55" s="128" t="s">
        <v>28</v>
      </c>
      <c r="S55" s="19">
        <f t="shared" ref="S55:S61" si="16">AVERAGE(R12:T12)</f>
        <v>1.7039471644269348</v>
      </c>
      <c r="T55" s="19">
        <f t="shared" ref="T55:T61" si="17">STDEV(R12:T12)</f>
        <v>1.2511913506947085</v>
      </c>
      <c r="U55" s="19">
        <f t="shared" ref="U55:U61" si="18">AVERAGE(U12:W12)</f>
        <v>0.48142812835505194</v>
      </c>
      <c r="V55" s="19">
        <f t="shared" ref="V55:V61" si="19">STDEV(U12:W12)</f>
        <v>7.5026708151954183E-2</v>
      </c>
      <c r="W55" s="19">
        <f t="shared" ref="W55:W61" si="20">AVERAGE(Z12:AB12)</f>
        <v>1.8371417203165379</v>
      </c>
      <c r="X55" s="19">
        <f t="shared" ref="X55:X61" si="21">STDEV(Z12:AB12)</f>
        <v>0.91048876180156479</v>
      </c>
      <c r="Y55" s="19">
        <f t="shared" ref="Y55:Y61" si="22">AVERAGE(AC12:AE12)</f>
        <v>0.88918099700797804</v>
      </c>
      <c r="Z55" s="19">
        <f t="shared" ref="Z55:Z61" si="23">STDEV(AC12:AE12)</f>
        <v>0.50574850308761288</v>
      </c>
    </row>
    <row r="56" spans="1:26" x14ac:dyDescent="0.25">
      <c r="A56" s="85"/>
      <c r="B56" s="84" t="s">
        <v>29</v>
      </c>
      <c r="C56" s="19">
        <f t="shared" ref="C56:C61" si="24">AVERAGE(C13:E13)</f>
        <v>2.7231969040614725</v>
      </c>
      <c r="D56" s="19">
        <f t="shared" ref="D56:D61" si="25">STDEV(C13:E13)</f>
        <v>3.660309719148283</v>
      </c>
      <c r="E56" s="19">
        <f t="shared" ref="E56:E61" si="26">AVERAGE(F13:H13)</f>
        <v>2.956666666666667</v>
      </c>
      <c r="F56" s="19">
        <f t="shared" ref="F56:F61" si="27">STDEV(F13:H13)</f>
        <v>1.4525953783945929</v>
      </c>
      <c r="G56" s="19">
        <f t="shared" ref="G56:G61" si="28">AVERAGE(K13:M13)</f>
        <v>5.0973831010189139</v>
      </c>
      <c r="H56" s="19">
        <f t="shared" ref="H56:H61" si="29">STDEV(K13:M13)</f>
        <v>2.4998706993434037</v>
      </c>
      <c r="I56" s="19">
        <f t="shared" ref="I56:I61" si="30">AVERAGE(N13:P13)</f>
        <v>2.8326754121870974</v>
      </c>
      <c r="J56" s="19">
        <f t="shared" ref="J56:J61" si="31">STDEV(N13:P13)</f>
        <v>0.2898384540322918</v>
      </c>
      <c r="Q56" s="129"/>
      <c r="R56" s="128" t="s">
        <v>29</v>
      </c>
      <c r="S56" s="19">
        <f t="shared" si="16"/>
        <v>1.8401936467828242</v>
      </c>
      <c r="T56" s="19">
        <f t="shared" si="17"/>
        <v>0.80014226165243774</v>
      </c>
      <c r="U56" s="19">
        <f t="shared" si="18"/>
        <v>1.3010717182864029</v>
      </c>
      <c r="V56" s="19">
        <f t="shared" si="19"/>
        <v>0.18589476912615377</v>
      </c>
      <c r="W56" s="19">
        <f t="shared" si="20"/>
        <v>4.1733180279137461</v>
      </c>
      <c r="X56" s="19">
        <f t="shared" si="21"/>
        <v>1.9268350018717668</v>
      </c>
      <c r="Y56" s="19">
        <f t="shared" si="22"/>
        <v>6.6529333080060029</v>
      </c>
      <c r="Z56" s="19">
        <f t="shared" si="23"/>
        <v>2.2695446456705337</v>
      </c>
    </row>
    <row r="57" spans="1:26" x14ac:dyDescent="0.25">
      <c r="A57" s="85"/>
      <c r="B57" s="84" t="s">
        <v>30</v>
      </c>
      <c r="C57" s="19">
        <f t="shared" si="24"/>
        <v>1.3773883118477503</v>
      </c>
      <c r="D57" s="19">
        <f t="shared" si="25"/>
        <v>1.0833440233838256</v>
      </c>
      <c r="E57" s="19">
        <f t="shared" si="26"/>
        <v>0.45333333333333331</v>
      </c>
      <c r="F57" s="19">
        <f t="shared" si="27"/>
        <v>9.0737717258774872E-2</v>
      </c>
      <c r="G57" s="19">
        <f t="shared" si="28"/>
        <v>0.31085093217722731</v>
      </c>
      <c r="H57" s="19">
        <f t="shared" si="29"/>
        <v>5.7215649643891017E-2</v>
      </c>
      <c r="I57" s="19">
        <f t="shared" si="30"/>
        <v>0.41154199744855102</v>
      </c>
      <c r="J57" s="19">
        <f t="shared" si="31"/>
        <v>2.5492954991765671E-2</v>
      </c>
      <c r="Q57" s="129"/>
      <c r="R57" s="128" t="s">
        <v>30</v>
      </c>
      <c r="S57" s="19">
        <f t="shared" si="16"/>
        <v>5.5569494626513709</v>
      </c>
      <c r="T57" s="19">
        <f t="shared" si="17"/>
        <v>3.7387748814378945</v>
      </c>
      <c r="U57" s="19">
        <f t="shared" si="18"/>
        <v>3.2096743560966523</v>
      </c>
      <c r="V57" s="19">
        <f t="shared" si="19"/>
        <v>0.19130151850517749</v>
      </c>
      <c r="W57" s="19">
        <f t="shared" si="20"/>
        <v>0.33346278570433502</v>
      </c>
      <c r="X57" s="19">
        <f t="shared" si="21"/>
        <v>0.10747260392354453</v>
      </c>
      <c r="Y57" s="19">
        <f t="shared" si="22"/>
        <v>0.51039788264783537</v>
      </c>
      <c r="Z57" s="19">
        <f t="shared" si="23"/>
        <v>0.22047431375818849</v>
      </c>
    </row>
    <row r="58" spans="1:26" x14ac:dyDescent="0.25">
      <c r="A58" s="85"/>
      <c r="B58" s="84" t="s">
        <v>31</v>
      </c>
      <c r="C58" s="19">
        <f t="shared" si="24"/>
        <v>1.105028404831973</v>
      </c>
      <c r="D58" s="19">
        <f t="shared" si="25"/>
        <v>0.53346165960997627</v>
      </c>
      <c r="E58" s="19">
        <f t="shared" si="26"/>
        <v>0.52</v>
      </c>
      <c r="F58" s="19">
        <f t="shared" si="27"/>
        <v>0.17058722109231969</v>
      </c>
      <c r="G58" s="19">
        <f t="shared" si="28"/>
        <v>0.28620929407617451</v>
      </c>
      <c r="H58" s="19">
        <f t="shared" si="29"/>
        <v>1.5809662687201759E-2</v>
      </c>
      <c r="I58" s="19">
        <f t="shared" si="30"/>
        <v>0.14224539963497815</v>
      </c>
      <c r="J58" s="19">
        <f t="shared" si="31"/>
        <v>6.8470380319987905E-3</v>
      </c>
      <c r="Q58" s="129"/>
      <c r="R58" s="128" t="s">
        <v>31</v>
      </c>
      <c r="S58" s="19">
        <f t="shared" si="16"/>
        <v>4.1806208412289383</v>
      </c>
      <c r="T58" s="19">
        <f t="shared" si="17"/>
        <v>1.667058837811626</v>
      </c>
      <c r="U58" s="19">
        <f t="shared" si="18"/>
        <v>6.4290015403626484</v>
      </c>
      <c r="V58" s="19">
        <f t="shared" si="19"/>
        <v>9.2061787337099465E-2</v>
      </c>
      <c r="W58" s="19">
        <f t="shared" si="20"/>
        <v>0.41716065814693554</v>
      </c>
      <c r="X58" s="19">
        <f t="shared" si="21"/>
        <v>0.15366061761793326</v>
      </c>
      <c r="Y58" s="19">
        <f t="shared" si="22"/>
        <v>9.7175196769112779E-2</v>
      </c>
      <c r="Z58" s="19">
        <f t="shared" si="23"/>
        <v>1.9487469305305455E-2</v>
      </c>
    </row>
    <row r="59" spans="1:26" x14ac:dyDescent="0.25">
      <c r="A59" s="85"/>
      <c r="B59" s="84" t="s">
        <v>32</v>
      </c>
      <c r="C59" s="19">
        <f t="shared" si="24"/>
        <v>1.2649577986072911</v>
      </c>
      <c r="D59" s="19">
        <f t="shared" si="25"/>
        <v>0.80797247458697052</v>
      </c>
      <c r="E59" s="19">
        <f t="shared" si="26"/>
        <v>0.63</v>
      </c>
      <c r="F59" s="19">
        <f t="shared" si="27"/>
        <v>0.26627053911388687</v>
      </c>
      <c r="G59" s="19">
        <f t="shared" si="28"/>
        <v>0.58118726506323648</v>
      </c>
      <c r="H59" s="19">
        <f t="shared" si="29"/>
        <v>0.19656257742926145</v>
      </c>
      <c r="I59" s="19">
        <f t="shared" si="30"/>
        <v>0.57029345732505332</v>
      </c>
      <c r="J59" s="19">
        <f t="shared" si="31"/>
        <v>0.13137245801224851</v>
      </c>
      <c r="Q59" s="129"/>
      <c r="R59" s="128" t="s">
        <v>32</v>
      </c>
      <c r="S59" s="19">
        <f t="shared" si="16"/>
        <v>5.6638542656712332</v>
      </c>
      <c r="T59" s="19">
        <f t="shared" si="17"/>
        <v>2.5008419237431632</v>
      </c>
      <c r="U59" s="19">
        <f t="shared" si="18"/>
        <v>4.2580003683924437</v>
      </c>
      <c r="V59" s="19">
        <f t="shared" si="19"/>
        <v>0.20750843499785251</v>
      </c>
      <c r="W59" s="19">
        <f t="shared" si="20"/>
        <v>0.57201551893232605</v>
      </c>
      <c r="X59" s="19">
        <f t="shared" si="21"/>
        <v>0.31318126765513388</v>
      </c>
      <c r="Y59" s="19">
        <f t="shared" si="22"/>
        <v>0.62985038771978974</v>
      </c>
      <c r="Z59" s="19">
        <f t="shared" si="23"/>
        <v>0.1197042788796121</v>
      </c>
    </row>
    <row r="60" spans="1:26" x14ac:dyDescent="0.25">
      <c r="A60" s="85"/>
      <c r="B60" s="84" t="s">
        <v>33</v>
      </c>
      <c r="C60" s="19">
        <f t="shared" si="24"/>
        <v>1.018121497969571</v>
      </c>
      <c r="D60" s="19">
        <f t="shared" si="25"/>
        <v>0.22494130081320451</v>
      </c>
      <c r="E60" s="19">
        <f t="shared" si="26"/>
        <v>2.3633333333333333</v>
      </c>
      <c r="F60" s="19">
        <f t="shared" si="27"/>
        <v>0.91221342531960958</v>
      </c>
      <c r="G60" s="19">
        <f t="shared" si="28"/>
        <v>1.6005677790418453</v>
      </c>
      <c r="H60" s="19">
        <f t="shared" si="29"/>
        <v>0.52632645270210676</v>
      </c>
      <c r="I60" s="19">
        <f t="shared" si="30"/>
        <v>2.8036358022736843</v>
      </c>
      <c r="J60" s="19">
        <f t="shared" si="31"/>
        <v>0.79890410089218189</v>
      </c>
      <c r="Q60" s="129"/>
      <c r="R60" s="128" t="s">
        <v>33</v>
      </c>
      <c r="S60" s="19">
        <f t="shared" si="16"/>
        <v>0.61143159741370268</v>
      </c>
      <c r="T60" s="19">
        <f t="shared" si="17"/>
        <v>0.24847309964641723</v>
      </c>
      <c r="U60" s="19">
        <f t="shared" si="18"/>
        <v>2.6937328913742671</v>
      </c>
      <c r="V60" s="19">
        <f t="shared" si="19"/>
        <v>0.88947448473267998</v>
      </c>
      <c r="W60" s="19">
        <f t="shared" si="20"/>
        <v>2.6067331052139315</v>
      </c>
      <c r="X60" s="19">
        <f t="shared" si="21"/>
        <v>0.38912247686372803</v>
      </c>
      <c r="Y60" s="19">
        <f t="shared" si="22"/>
        <v>6.6020528546209709</v>
      </c>
      <c r="Z60" s="19">
        <f t="shared" si="23"/>
        <v>1.0995397768681561</v>
      </c>
    </row>
    <row r="61" spans="1:26" x14ac:dyDescent="0.25">
      <c r="A61" s="85"/>
      <c r="B61" s="84" t="s">
        <v>34</v>
      </c>
      <c r="C61" s="19">
        <f t="shared" si="24"/>
        <v>1.0497799165817097</v>
      </c>
      <c r="D61" s="19">
        <f t="shared" si="25"/>
        <v>0.22706784036576141</v>
      </c>
      <c r="E61" s="19">
        <f t="shared" si="26"/>
        <v>1.5996900130165101</v>
      </c>
      <c r="F61" s="19">
        <f t="shared" si="27"/>
        <v>0.35635440508188881</v>
      </c>
      <c r="G61" s="19">
        <f t="shared" si="28"/>
        <v>1.3811559543500274</v>
      </c>
      <c r="H61" s="19">
        <f t="shared" si="29"/>
        <v>0.35928580596588611</v>
      </c>
      <c r="I61" s="19">
        <f t="shared" si="30"/>
        <v>3.2128233118973797</v>
      </c>
      <c r="J61" s="19">
        <f t="shared" si="31"/>
        <v>0.15053688988671518</v>
      </c>
      <c r="Q61" s="129"/>
      <c r="R61" s="128" t="s">
        <v>34</v>
      </c>
      <c r="S61" s="19">
        <f t="shared" si="16"/>
        <v>0.50324008254852415</v>
      </c>
      <c r="T61" s="19">
        <f t="shared" si="17"/>
        <v>0.35028421071923127</v>
      </c>
      <c r="U61" s="19">
        <f t="shared" si="18"/>
        <v>5.4694172915761827</v>
      </c>
      <c r="V61" s="19">
        <f t="shared" si="19"/>
        <v>1.2607883189409306</v>
      </c>
      <c r="W61" s="19">
        <f t="shared" si="20"/>
        <v>4.1893672617991751</v>
      </c>
      <c r="X61" s="19">
        <f t="shared" si="21"/>
        <v>1.1972734550771689</v>
      </c>
      <c r="Y61" s="19">
        <f t="shared" si="22"/>
        <v>20.339953526811836</v>
      </c>
      <c r="Z61" s="19">
        <f t="shared" si="23"/>
        <v>3.1248191561205587</v>
      </c>
    </row>
    <row r="62" spans="1:26" s="85" customFormat="1" x14ac:dyDescent="0.25">
      <c r="B62" s="84"/>
      <c r="C62" s="19"/>
      <c r="D62" s="19"/>
      <c r="E62" s="19"/>
      <c r="F62" s="19"/>
      <c r="G62" s="19"/>
      <c r="H62" s="19"/>
      <c r="I62" s="19"/>
      <c r="J62" s="19"/>
      <c r="Q62" s="129"/>
      <c r="R62" s="128"/>
      <c r="S62" s="19"/>
      <c r="T62" s="19"/>
      <c r="U62" s="19"/>
      <c r="V62" s="19"/>
      <c r="W62" s="19"/>
      <c r="X62" s="19"/>
      <c r="Y62" s="19"/>
      <c r="Z62" s="19"/>
    </row>
    <row r="63" spans="1:26" s="85" customFormat="1" x14ac:dyDescent="0.25">
      <c r="B63" s="84"/>
      <c r="C63" s="19"/>
      <c r="D63" s="19"/>
      <c r="E63" s="19"/>
      <c r="F63" s="19"/>
      <c r="G63" s="19"/>
      <c r="H63" s="19"/>
      <c r="I63" s="19"/>
      <c r="J63" s="19"/>
      <c r="Q63" s="129"/>
      <c r="R63" s="128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85"/>
      <c r="B64" s="85"/>
      <c r="C64" s="154" t="s">
        <v>27</v>
      </c>
      <c r="D64" s="154"/>
      <c r="E64" s="153" t="s">
        <v>35</v>
      </c>
      <c r="F64" s="153"/>
      <c r="G64" s="153" t="s">
        <v>36</v>
      </c>
      <c r="H64" s="153"/>
      <c r="I64" s="153" t="s">
        <v>37</v>
      </c>
      <c r="J64" s="153"/>
      <c r="Q64" s="129"/>
      <c r="R64" s="129"/>
      <c r="S64" s="153" t="s">
        <v>38</v>
      </c>
      <c r="T64" s="153"/>
      <c r="U64" s="153" t="s">
        <v>39</v>
      </c>
      <c r="V64" s="153"/>
      <c r="W64" s="153" t="s">
        <v>40</v>
      </c>
      <c r="X64" s="153"/>
      <c r="Y64" s="153" t="s">
        <v>41</v>
      </c>
      <c r="Z64" s="153"/>
    </row>
    <row r="65" spans="1:26" x14ac:dyDescent="0.25">
      <c r="A65" s="11"/>
      <c r="B65" s="85"/>
      <c r="C65" s="85" t="s">
        <v>59</v>
      </c>
      <c r="D65" s="85" t="s">
        <v>68</v>
      </c>
      <c r="E65" s="85" t="s">
        <v>59</v>
      </c>
      <c r="F65" s="85" t="s">
        <v>68</v>
      </c>
      <c r="G65" s="85" t="s">
        <v>59</v>
      </c>
      <c r="H65" s="85" t="s">
        <v>68</v>
      </c>
      <c r="I65" s="85" t="s">
        <v>59</v>
      </c>
      <c r="J65" s="85" t="s">
        <v>68</v>
      </c>
      <c r="Q65" s="11"/>
      <c r="R65" s="129"/>
      <c r="S65" s="85" t="s">
        <v>59</v>
      </c>
      <c r="T65" s="85" t="s">
        <v>68</v>
      </c>
      <c r="U65" s="85" t="s">
        <v>59</v>
      </c>
      <c r="V65" s="85" t="s">
        <v>68</v>
      </c>
      <c r="W65" s="85" t="s">
        <v>59</v>
      </c>
      <c r="X65" s="85" t="s">
        <v>68</v>
      </c>
      <c r="Y65" s="85" t="s">
        <v>59</v>
      </c>
      <c r="Z65" s="85" t="s">
        <v>68</v>
      </c>
    </row>
    <row r="66" spans="1:26" x14ac:dyDescent="0.25">
      <c r="A66" s="85" t="s">
        <v>76</v>
      </c>
      <c r="B66" s="84" t="s">
        <v>28</v>
      </c>
      <c r="C66" s="19">
        <f>AVERAGE(C21:E21)</f>
        <v>1.0873698790660589</v>
      </c>
      <c r="D66" s="19">
        <f>STDEV(C21:E21)</f>
        <v>0.47946472344720187</v>
      </c>
      <c r="E66" s="19">
        <f>AVERAGE(F21:H21)</f>
        <v>1.6899512384908206</v>
      </c>
      <c r="F66" s="19">
        <f>STDEV(F21:H21)</f>
        <v>0.41079159192368803</v>
      </c>
      <c r="G66" s="19">
        <f>AVERAGE(K21:M21)</f>
        <v>20.61833029753576</v>
      </c>
      <c r="H66" s="19">
        <f>STDEV(K21:M21)</f>
        <v>3.9677126173308364</v>
      </c>
      <c r="I66" s="19">
        <f>AVERAGE(N21:P21)</f>
        <v>23.657754665213162</v>
      </c>
      <c r="J66" s="19">
        <f>STDEV(N21:P21)</f>
        <v>1.0050094168258326</v>
      </c>
      <c r="Q66" s="129" t="s">
        <v>76</v>
      </c>
      <c r="R66" s="128" t="s">
        <v>28</v>
      </c>
      <c r="S66" s="19">
        <f t="shared" ref="S66:S72" si="32">AVERAGE(R21:T21)</f>
        <v>0.18621839156745121</v>
      </c>
      <c r="T66" s="19">
        <f t="shared" ref="T66:T72" si="33">STDEV(R21:T21)</f>
        <v>7.8731655419872801E-2</v>
      </c>
      <c r="U66" s="19">
        <f t="shared" ref="U66:U72" si="34">AVERAGE(U21:W21)</f>
        <v>0.67026593237814591</v>
      </c>
      <c r="V66" s="19">
        <f t="shared" ref="V66:V72" si="35">STDEV(U21:W21)</f>
        <v>0.36540369497016512</v>
      </c>
      <c r="W66" s="19">
        <f t="shared" ref="W66:W72" si="36">AVERAGE(Z21:AB21)</f>
        <v>1.7050206498939755</v>
      </c>
      <c r="X66" s="19">
        <f t="shared" ref="X66:X72" si="37">STDEV(Z21:AB21)</f>
        <v>0.8037383593246189</v>
      </c>
      <c r="Y66" s="19">
        <f t="shared" ref="Y66:Y72" si="38">AVERAGE(AC21:AE21)</f>
        <v>2.3489369269795213</v>
      </c>
      <c r="Z66" s="19">
        <f t="shared" ref="Z66:Z72" si="39">STDEV(AC21:AE21)</f>
        <v>0.27476968712194283</v>
      </c>
    </row>
    <row r="67" spans="1:26" x14ac:dyDescent="0.25">
      <c r="A67" s="85"/>
      <c r="B67" s="84" t="s">
        <v>29</v>
      </c>
      <c r="C67" s="19">
        <f t="shared" ref="C67:C72" si="40">AVERAGE(C22:E22)</f>
        <v>1.0646752495662242</v>
      </c>
      <c r="D67" s="19">
        <f t="shared" ref="D67:D72" si="41">STDEV(C22:E22)</f>
        <v>0.41880557070302932</v>
      </c>
      <c r="E67" s="19">
        <f t="shared" ref="E67:E72" si="42">AVERAGE(F22:H22)</f>
        <v>1.4980586575688566</v>
      </c>
      <c r="F67" s="19">
        <f t="shared" ref="F67:F72" si="43">STDEV(F22:H22)</f>
        <v>0.45987943323214042</v>
      </c>
      <c r="G67" s="19">
        <f t="shared" ref="G67:G72" si="44">AVERAGE(K22:M22)</f>
        <v>1.240020479802433</v>
      </c>
      <c r="H67" s="19">
        <f t="shared" ref="H67:H72" si="45">STDEV(K22:M22)</f>
        <v>0.42974340703513536</v>
      </c>
      <c r="I67" s="19">
        <f t="shared" ref="I67:I72" si="46">AVERAGE(N22:P22)</f>
        <v>1.8334284386428699</v>
      </c>
      <c r="J67" s="19">
        <f t="shared" ref="J67:J72" si="47">STDEV(N22:P22)</f>
        <v>0.11041723041366032</v>
      </c>
      <c r="Q67" s="129"/>
      <c r="R67" s="128" t="s">
        <v>29</v>
      </c>
      <c r="S67" s="19">
        <f t="shared" si="32"/>
        <v>0.56694162634085388</v>
      </c>
      <c r="T67" s="19">
        <f t="shared" si="33"/>
        <v>0.30491190612483671</v>
      </c>
      <c r="U67" s="19">
        <f t="shared" si="34"/>
        <v>1.0192705755668685</v>
      </c>
      <c r="V67" s="19">
        <f t="shared" si="35"/>
        <v>0.6206756158220218</v>
      </c>
      <c r="W67" s="19">
        <f t="shared" si="36"/>
        <v>7.0838486828056029</v>
      </c>
      <c r="X67" s="19">
        <f t="shared" si="37"/>
        <v>1.3254937323648921</v>
      </c>
      <c r="Y67" s="19">
        <f t="shared" si="38"/>
        <v>10.683397379580134</v>
      </c>
      <c r="Z67" s="19">
        <f t="shared" si="39"/>
        <v>2.2740664309682388</v>
      </c>
    </row>
    <row r="68" spans="1:26" x14ac:dyDescent="0.25">
      <c r="A68" s="85"/>
      <c r="B68" s="84" t="s">
        <v>30</v>
      </c>
      <c r="C68" s="19">
        <f t="shared" si="40"/>
        <v>1.0713721556169087</v>
      </c>
      <c r="D68" s="19">
        <f t="shared" si="41"/>
        <v>0.43881526566328322</v>
      </c>
      <c r="E68" s="19">
        <f t="shared" si="42"/>
        <v>1.0079833451535569</v>
      </c>
      <c r="F68" s="19">
        <f t="shared" si="43"/>
        <v>0.22044016565259397</v>
      </c>
      <c r="G68" s="19">
        <f t="shared" si="44"/>
        <v>0.40562690878618568</v>
      </c>
      <c r="H68" s="19">
        <f t="shared" si="45"/>
        <v>0.18258401122232504</v>
      </c>
      <c r="I68" s="19">
        <f t="shared" si="46"/>
        <v>0.32063778968424927</v>
      </c>
      <c r="J68" s="19">
        <f t="shared" si="47"/>
        <v>2.7240657301463155E-2</v>
      </c>
      <c r="Q68" s="129"/>
      <c r="R68" s="128" t="s">
        <v>30</v>
      </c>
      <c r="S68" s="19">
        <f t="shared" si="32"/>
        <v>1.2842918112749215</v>
      </c>
      <c r="T68" s="19">
        <f t="shared" si="33"/>
        <v>0.59423794825945031</v>
      </c>
      <c r="U68" s="19">
        <f t="shared" si="34"/>
        <v>2.2964824248052365</v>
      </c>
      <c r="V68" s="19">
        <f t="shared" si="35"/>
        <v>0.46492327214091417</v>
      </c>
      <c r="W68" s="19">
        <f t="shared" si="36"/>
        <v>1.1101530265621757</v>
      </c>
      <c r="X68" s="19">
        <f t="shared" si="37"/>
        <v>0.16541131794102601</v>
      </c>
      <c r="Y68" s="19">
        <f t="shared" si="38"/>
        <v>0.94429082395882669</v>
      </c>
      <c r="Z68" s="19">
        <f t="shared" si="39"/>
        <v>0.12376743357140187</v>
      </c>
    </row>
    <row r="69" spans="1:26" x14ac:dyDescent="0.25">
      <c r="A69" s="85"/>
      <c r="B69" s="84" t="s">
        <v>31</v>
      </c>
      <c r="C69" s="19">
        <f t="shared" si="40"/>
        <v>1.1008156822642807</v>
      </c>
      <c r="D69" s="19">
        <f t="shared" si="41"/>
        <v>0.5429550571363615</v>
      </c>
      <c r="E69" s="19">
        <f t="shared" si="42"/>
        <v>1.4196225705004208</v>
      </c>
      <c r="F69" s="19">
        <f t="shared" si="43"/>
        <v>0.34648461295095884</v>
      </c>
      <c r="G69" s="19">
        <f t="shared" si="44"/>
        <v>0.80322187369546894</v>
      </c>
      <c r="H69" s="19">
        <f t="shared" si="45"/>
        <v>0.26792582925487546</v>
      </c>
      <c r="I69" s="19">
        <f t="shared" si="46"/>
        <v>0.85024469695068028</v>
      </c>
      <c r="J69" s="19">
        <f t="shared" si="47"/>
        <v>8.3363094271737007E-2</v>
      </c>
      <c r="Q69" s="129"/>
      <c r="R69" s="128" t="s">
        <v>31</v>
      </c>
      <c r="S69" s="19">
        <f t="shared" si="32"/>
        <v>2.6489497968586875</v>
      </c>
      <c r="T69" s="19">
        <f t="shared" si="33"/>
        <v>1.225211516662841</v>
      </c>
      <c r="U69" s="19">
        <f t="shared" si="34"/>
        <v>3.2343095036050258</v>
      </c>
      <c r="V69" s="19">
        <f t="shared" si="35"/>
        <v>0.16662140040313481</v>
      </c>
      <c r="W69" s="19">
        <f t="shared" si="36"/>
        <v>2.5609098397806735</v>
      </c>
      <c r="X69" s="19">
        <f t="shared" si="37"/>
        <v>0.71544851959170674</v>
      </c>
      <c r="Y69" s="19">
        <f t="shared" si="38"/>
        <v>1.7342756150557286</v>
      </c>
      <c r="Z69" s="19">
        <f t="shared" si="39"/>
        <v>1.3008157771750541</v>
      </c>
    </row>
    <row r="70" spans="1:26" x14ac:dyDescent="0.25">
      <c r="A70" s="85"/>
      <c r="B70" s="84" t="s">
        <v>32</v>
      </c>
      <c r="C70" s="19">
        <f t="shared" si="40"/>
        <v>1.0772980165408184</v>
      </c>
      <c r="D70" s="19">
        <f t="shared" si="41"/>
        <v>0.4482979985173961</v>
      </c>
      <c r="E70" s="19">
        <f t="shared" si="42"/>
        <v>1.654114056624828</v>
      </c>
      <c r="F70" s="19">
        <f t="shared" si="43"/>
        <v>0.35362027407380958</v>
      </c>
      <c r="G70" s="19">
        <f t="shared" si="44"/>
        <v>0.95815791643764359</v>
      </c>
      <c r="H70" s="19">
        <f t="shared" si="45"/>
        <v>0.43639922972544393</v>
      </c>
      <c r="I70" s="19">
        <f t="shared" si="46"/>
        <v>0.98840740150636386</v>
      </c>
      <c r="J70" s="19">
        <f t="shared" si="47"/>
        <v>0.10103947500627608</v>
      </c>
      <c r="Q70" s="129"/>
      <c r="R70" s="128" t="s">
        <v>32</v>
      </c>
      <c r="S70" s="19">
        <f t="shared" si="32"/>
        <v>5.1768266497002537</v>
      </c>
      <c r="T70" s="19">
        <f t="shared" si="33"/>
        <v>2.2097868025990119</v>
      </c>
      <c r="U70" s="19">
        <f t="shared" si="34"/>
        <v>5.7530839422337765</v>
      </c>
      <c r="V70" s="19">
        <f t="shared" si="35"/>
        <v>0.64966510008732592</v>
      </c>
      <c r="W70" s="19">
        <f t="shared" si="36"/>
        <v>2.8595325510435878</v>
      </c>
      <c r="X70" s="19">
        <f t="shared" si="37"/>
        <v>0.21851479456933964</v>
      </c>
      <c r="Y70" s="19">
        <f t="shared" si="38"/>
        <v>2.9411281080326934</v>
      </c>
      <c r="Z70" s="19">
        <f t="shared" si="39"/>
        <v>1.1931134941368717</v>
      </c>
    </row>
    <row r="71" spans="1:26" x14ac:dyDescent="0.25">
      <c r="A71" s="85"/>
      <c r="B71" s="84" t="s">
        <v>33</v>
      </c>
      <c r="C71" s="19">
        <f t="shared" si="40"/>
        <v>1.2524481739772739</v>
      </c>
      <c r="D71" s="19">
        <f t="shared" si="41"/>
        <v>0.78781154107092277</v>
      </c>
      <c r="E71" s="19">
        <f t="shared" si="42"/>
        <v>2.9480026070039433</v>
      </c>
      <c r="F71" s="19">
        <f t="shared" si="43"/>
        <v>1.0239253266433053</v>
      </c>
      <c r="G71" s="19">
        <f t="shared" si="44"/>
        <v>1.7778388806387049</v>
      </c>
      <c r="H71" s="19">
        <f t="shared" si="45"/>
        <v>0.80079538894178859</v>
      </c>
      <c r="I71" s="19">
        <f t="shared" si="46"/>
        <v>3.6052706610178809</v>
      </c>
      <c r="J71" s="19">
        <f t="shared" si="47"/>
        <v>1.1428821377641074</v>
      </c>
      <c r="Q71" s="129"/>
      <c r="R71" s="128" t="s">
        <v>33</v>
      </c>
      <c r="S71" s="19">
        <f t="shared" si="32"/>
        <v>0.70978335572174933</v>
      </c>
      <c r="T71" s="19">
        <f t="shared" si="33"/>
        <v>0.29341025163053791</v>
      </c>
      <c r="U71" s="19">
        <f t="shared" si="34"/>
        <v>4.0467732970209331</v>
      </c>
      <c r="V71" s="19">
        <f t="shared" si="35"/>
        <v>2.2742587660486673</v>
      </c>
      <c r="W71" s="19">
        <f t="shared" si="36"/>
        <v>10.898088893959764</v>
      </c>
      <c r="X71" s="19">
        <f t="shared" si="37"/>
        <v>1.5362242122044831</v>
      </c>
      <c r="Y71" s="19">
        <f t="shared" si="38"/>
        <v>22.347515485934689</v>
      </c>
      <c r="Z71" s="19">
        <f t="shared" si="39"/>
        <v>8.9477300113337712</v>
      </c>
    </row>
    <row r="72" spans="1:26" x14ac:dyDescent="0.25">
      <c r="A72" s="85"/>
      <c r="B72" s="84" t="s">
        <v>34</v>
      </c>
      <c r="C72" s="19">
        <f t="shared" si="40"/>
        <v>1.05</v>
      </c>
      <c r="D72" s="19">
        <f t="shared" si="41"/>
        <v>9.9999999999999978E-2</v>
      </c>
      <c r="E72" s="19">
        <f t="shared" si="42"/>
        <v>2.0733333333333337</v>
      </c>
      <c r="F72" s="19">
        <f t="shared" si="43"/>
        <v>0.19425069712444626</v>
      </c>
      <c r="G72" s="19">
        <f t="shared" si="44"/>
        <v>1.4066666666666665</v>
      </c>
      <c r="H72" s="19">
        <f t="shared" si="45"/>
        <v>0.24583192089989589</v>
      </c>
      <c r="I72" s="19">
        <f t="shared" si="46"/>
        <v>2.6866666666666661</v>
      </c>
      <c r="J72" s="19">
        <f t="shared" si="47"/>
        <v>0.40501028793517596</v>
      </c>
      <c r="Q72" s="129"/>
      <c r="R72" s="128" t="s">
        <v>34</v>
      </c>
      <c r="S72" s="19">
        <f t="shared" si="32"/>
        <v>0.39333333333333337</v>
      </c>
      <c r="T72" s="19">
        <f t="shared" si="33"/>
        <v>0.14047538337136972</v>
      </c>
      <c r="U72" s="19">
        <f t="shared" si="34"/>
        <v>3</v>
      </c>
      <c r="V72" s="19">
        <f t="shared" si="35"/>
        <v>0.46032597145935616</v>
      </c>
      <c r="W72" s="19">
        <f t="shared" si="36"/>
        <v>5.080000000000001</v>
      </c>
      <c r="X72" s="19">
        <f t="shared" si="37"/>
        <v>0.58617403559011394</v>
      </c>
      <c r="Y72" s="19">
        <f t="shared" si="38"/>
        <v>17.079999999999998</v>
      </c>
      <c r="Z72" s="19">
        <f t="shared" si="39"/>
        <v>1.6391766225761042</v>
      </c>
    </row>
  </sheetData>
  <mergeCells count="33">
    <mergeCell ref="A4:A9"/>
    <mergeCell ref="U64:V64"/>
    <mergeCell ref="W64:X64"/>
    <mergeCell ref="Y64:Z64"/>
    <mergeCell ref="C64:D64"/>
    <mergeCell ref="E64:F64"/>
    <mergeCell ref="G64:H64"/>
    <mergeCell ref="I64:J64"/>
    <mergeCell ref="S64:T64"/>
    <mergeCell ref="U42:V42"/>
    <mergeCell ref="W42:X42"/>
    <mergeCell ref="Y42:Z42"/>
    <mergeCell ref="C53:D53"/>
    <mergeCell ref="E53:F53"/>
    <mergeCell ref="G53:H53"/>
    <mergeCell ref="I53:J53"/>
    <mergeCell ref="S53:T53"/>
    <mergeCell ref="U53:V53"/>
    <mergeCell ref="W53:X53"/>
    <mergeCell ref="Y53:Z53"/>
    <mergeCell ref="I42:J42"/>
    <mergeCell ref="S42:T42"/>
    <mergeCell ref="C2:E2"/>
    <mergeCell ref="F2:H2"/>
    <mergeCell ref="E42:F42"/>
    <mergeCell ref="C42:D42"/>
    <mergeCell ref="G42:H42"/>
    <mergeCell ref="K2:M2"/>
    <mergeCell ref="Z2:AB2"/>
    <mergeCell ref="AC2:AE2"/>
    <mergeCell ref="N2:P2"/>
    <mergeCell ref="R2:T2"/>
    <mergeCell ref="U2:W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zoomScale="110" zoomScaleNormal="110" zoomScalePageLayoutView="110" workbookViewId="0">
      <selection activeCell="G9" sqref="G9"/>
    </sheetView>
  </sheetViews>
  <sheetFormatPr defaultColWidth="10.85546875" defaultRowHeight="12" x14ac:dyDescent="0.25"/>
  <cols>
    <col min="1" max="2" width="10.85546875" style="78"/>
    <col min="3" max="3" width="13.42578125" style="78" bestFit="1" customWidth="1"/>
    <col min="4" max="6" width="10.85546875" style="78"/>
    <col min="7" max="7" width="13.42578125" style="78" bestFit="1" customWidth="1"/>
    <col min="8" max="16384" width="10.85546875" style="78"/>
  </cols>
  <sheetData>
    <row r="3" spans="1:14" x14ac:dyDescent="0.25">
      <c r="A3" s="78" t="s">
        <v>33</v>
      </c>
      <c r="B3" s="78" t="s">
        <v>0</v>
      </c>
      <c r="C3" s="78" t="s">
        <v>13</v>
      </c>
      <c r="D3" s="76"/>
      <c r="E3" s="78" t="s">
        <v>85</v>
      </c>
      <c r="F3" s="78" t="s">
        <v>0</v>
      </c>
      <c r="G3" s="78" t="s">
        <v>13</v>
      </c>
      <c r="H3" s="76"/>
      <c r="I3" s="76"/>
      <c r="J3" s="76"/>
      <c r="K3" s="76"/>
      <c r="L3" s="76"/>
      <c r="M3" s="76"/>
      <c r="N3" s="77"/>
    </row>
    <row r="4" spans="1:14" x14ac:dyDescent="0.2">
      <c r="B4" s="79">
        <v>0.54</v>
      </c>
      <c r="C4" s="79">
        <v>1.78</v>
      </c>
      <c r="D4" s="76"/>
      <c r="F4" s="79">
        <v>1.05</v>
      </c>
      <c r="G4" s="78">
        <v>1.24</v>
      </c>
    </row>
    <row r="5" spans="1:14" x14ac:dyDescent="0.2">
      <c r="B5" s="79">
        <v>1.22</v>
      </c>
      <c r="C5" s="79">
        <v>1.53</v>
      </c>
      <c r="D5" s="76"/>
      <c r="F5" s="79">
        <v>1.22</v>
      </c>
      <c r="G5" s="79">
        <v>1.18</v>
      </c>
    </row>
    <row r="6" spans="1:14" ht="12.75" thickBot="1" x14ac:dyDescent="0.25">
      <c r="B6" s="80">
        <v>0.94</v>
      </c>
      <c r="C6" s="80">
        <v>1.69</v>
      </c>
      <c r="D6" s="77"/>
      <c r="F6" s="62">
        <v>1.2</v>
      </c>
      <c r="G6" s="80">
        <v>1.17</v>
      </c>
    </row>
    <row r="7" spans="1:14" x14ac:dyDescent="0.25">
      <c r="D7" s="77"/>
    </row>
    <row r="8" spans="1:14" x14ac:dyDescent="0.25">
      <c r="A8" s="78" t="s">
        <v>59</v>
      </c>
      <c r="B8" s="9">
        <f>AVERAGE(B4:B6)</f>
        <v>0.9</v>
      </c>
      <c r="C8" s="9">
        <f>AVERAGE(C4:C6)</f>
        <v>1.6666666666666667</v>
      </c>
      <c r="D8" s="76"/>
      <c r="E8" s="78" t="s">
        <v>59</v>
      </c>
      <c r="F8" s="9">
        <f>AVERAGE(F4:F6)</f>
        <v>1.1566666666666665</v>
      </c>
      <c r="G8" s="9">
        <f>AVERAGE(G4:G6)</f>
        <v>1.1966666666666665</v>
      </c>
    </row>
    <row r="9" spans="1:14" x14ac:dyDescent="0.25">
      <c r="A9" s="78" t="s">
        <v>68</v>
      </c>
      <c r="B9" s="9">
        <f>STDEV(B4:B6)</f>
        <v>0.34176014981270092</v>
      </c>
      <c r="C9" s="9">
        <f>STDEV(C4:C6)</f>
        <v>0.12662279942148386</v>
      </c>
      <c r="D9" s="76"/>
      <c r="E9" s="78" t="s">
        <v>68</v>
      </c>
      <c r="F9" s="9">
        <f>STDEV(F4:F6)</f>
        <v>9.2915732431775644E-2</v>
      </c>
      <c r="G9" s="9">
        <f>STDEV(G4:G6)</f>
        <v>3.7859388972001862E-2</v>
      </c>
    </row>
    <row r="10" spans="1:14" x14ac:dyDescent="0.25">
      <c r="D10" s="77"/>
      <c r="E10" s="85"/>
      <c r="F10" s="85"/>
      <c r="G10" s="85"/>
    </row>
    <row r="11" spans="1:14" x14ac:dyDescent="0.25">
      <c r="D11" s="77"/>
    </row>
    <row r="12" spans="1:14" x14ac:dyDescent="0.25">
      <c r="D12" s="76"/>
    </row>
    <row r="13" spans="1:14" x14ac:dyDescent="0.25">
      <c r="D13" s="76"/>
      <c r="E13" s="8"/>
      <c r="F13" s="8"/>
      <c r="G13" s="8"/>
    </row>
    <row r="17" spans="8:13" x14ac:dyDescent="0.25">
      <c r="H17" s="8"/>
      <c r="I17" s="8"/>
      <c r="J17" s="8"/>
      <c r="K17" s="8"/>
      <c r="L17" s="8"/>
      <c r="M17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>
      <selection activeCell="G16" sqref="G16"/>
    </sheetView>
  </sheetViews>
  <sheetFormatPr defaultColWidth="9.7109375" defaultRowHeight="12" x14ac:dyDescent="0.25"/>
  <cols>
    <col min="1" max="1" width="12.85546875" style="70" bestFit="1" customWidth="1"/>
    <col min="2" max="16384" width="9.7109375" style="70"/>
  </cols>
  <sheetData>
    <row r="3" spans="1:14" ht="12.75" thickBot="1" x14ac:dyDescent="0.3">
      <c r="B3" s="68"/>
      <c r="C3" s="153" t="s">
        <v>0</v>
      </c>
      <c r="D3" s="153"/>
      <c r="E3" s="153"/>
      <c r="F3" s="153" t="s">
        <v>13</v>
      </c>
      <c r="G3" s="153"/>
      <c r="H3" s="153"/>
      <c r="I3" s="153" t="s">
        <v>42</v>
      </c>
      <c r="J3" s="153"/>
      <c r="K3" s="153"/>
      <c r="L3" s="69"/>
    </row>
    <row r="4" spans="1:14" x14ac:dyDescent="0.25">
      <c r="A4" s="30" t="s">
        <v>74</v>
      </c>
      <c r="B4" s="90" t="s">
        <v>33</v>
      </c>
      <c r="C4" s="32">
        <v>0.7</v>
      </c>
      <c r="D4" s="32">
        <v>1.65</v>
      </c>
      <c r="E4" s="32">
        <v>0.87</v>
      </c>
      <c r="F4" s="32">
        <v>29.47</v>
      </c>
      <c r="G4" s="32">
        <v>22.19</v>
      </c>
      <c r="H4" s="32">
        <v>19.239999999999998</v>
      </c>
      <c r="I4" s="32">
        <v>12.82</v>
      </c>
      <c r="J4" s="32">
        <v>7.39</v>
      </c>
      <c r="K4" s="33">
        <v>8.11</v>
      </c>
      <c r="L4" s="69"/>
    </row>
    <row r="5" spans="1:14" ht="12.75" thickBot="1" x14ac:dyDescent="0.3">
      <c r="A5" s="36" t="s">
        <v>72</v>
      </c>
      <c r="B5" s="37" t="s">
        <v>34</v>
      </c>
      <c r="C5" s="5">
        <v>0.78</v>
      </c>
      <c r="D5" s="5">
        <v>1.23</v>
      </c>
      <c r="E5" s="5">
        <v>1.05</v>
      </c>
      <c r="F5" s="5">
        <v>9.11</v>
      </c>
      <c r="G5" s="5">
        <v>5.64</v>
      </c>
      <c r="H5" s="5">
        <v>12.34</v>
      </c>
      <c r="I5" s="5">
        <v>2.3199999999999998</v>
      </c>
      <c r="J5" s="5">
        <v>2.27</v>
      </c>
      <c r="K5" s="38">
        <v>2.81</v>
      </c>
      <c r="L5" s="69"/>
    </row>
    <row r="6" spans="1:14" x14ac:dyDescent="0.25">
      <c r="B6" s="69"/>
      <c r="C6" s="19"/>
      <c r="D6" s="19"/>
      <c r="E6" s="19"/>
      <c r="F6" s="19"/>
      <c r="G6" s="19"/>
      <c r="H6" s="19"/>
      <c r="I6" s="19"/>
      <c r="J6" s="19"/>
      <c r="K6" s="19"/>
    </row>
    <row r="7" spans="1:14" x14ac:dyDescent="0.25">
      <c r="B7" s="69"/>
      <c r="C7" s="19"/>
      <c r="D7" s="19"/>
      <c r="E7" s="19"/>
      <c r="F7" s="19"/>
      <c r="G7" s="19"/>
      <c r="H7" s="19"/>
      <c r="I7" s="19"/>
      <c r="J7" s="19"/>
      <c r="K7" s="19"/>
    </row>
    <row r="8" spans="1:14" x14ac:dyDescent="0.25">
      <c r="A8" s="70" t="s">
        <v>75</v>
      </c>
      <c r="B8" s="68" t="s">
        <v>33</v>
      </c>
      <c r="C8" s="19">
        <v>1.8723531303753538</v>
      </c>
      <c r="D8" s="19">
        <v>0.83516305951772207</v>
      </c>
      <c r="E8" s="19">
        <v>0.86279030627812692</v>
      </c>
      <c r="F8" s="19">
        <v>16.223351676640458</v>
      </c>
      <c r="G8" s="19">
        <v>13.547924997800431</v>
      </c>
      <c r="H8" s="19">
        <v>13.482166794131864</v>
      </c>
      <c r="I8" s="19">
        <v>8.9351006105992052</v>
      </c>
      <c r="J8" s="19">
        <v>3.9944055878296387</v>
      </c>
      <c r="K8" s="19">
        <v>6.0209869896442676</v>
      </c>
    </row>
    <row r="9" spans="1:14" x14ac:dyDescent="0.25">
      <c r="B9" s="68" t="s">
        <v>34</v>
      </c>
      <c r="C9" s="19">
        <v>2.2102161108209937</v>
      </c>
      <c r="D9" s="19">
        <v>0.81149104603966171</v>
      </c>
      <c r="E9" s="19">
        <v>0.79487870180004072</v>
      </c>
      <c r="F9" s="19">
        <v>8.0473710993304692</v>
      </c>
      <c r="G9" s="19">
        <v>8.5968183314026643</v>
      </c>
      <c r="H9" s="19">
        <v>8.9866053264148906</v>
      </c>
      <c r="I9" s="19">
        <v>1.5316111772799299</v>
      </c>
      <c r="J9" s="19">
        <v>1.8426104681056925</v>
      </c>
      <c r="K9" s="19">
        <v>1.5221921409000287</v>
      </c>
    </row>
    <row r="10" spans="1:14" x14ac:dyDescent="0.25">
      <c r="B10" s="69"/>
      <c r="C10" s="19"/>
      <c r="D10" s="19"/>
      <c r="E10" s="19"/>
      <c r="F10" s="19"/>
      <c r="G10" s="19"/>
      <c r="H10" s="19"/>
      <c r="I10" s="19"/>
      <c r="J10" s="19"/>
      <c r="K10" s="19"/>
    </row>
    <row r="11" spans="1:14" x14ac:dyDescent="0.25">
      <c r="B11" s="69"/>
      <c r="C11" s="19"/>
      <c r="D11" s="19"/>
      <c r="E11" s="19"/>
      <c r="F11" s="19"/>
      <c r="G11" s="19"/>
      <c r="H11" s="19"/>
      <c r="I11" s="19"/>
      <c r="J11" s="19"/>
      <c r="K11" s="19"/>
    </row>
    <row r="12" spans="1:14" x14ac:dyDescent="0.25">
      <c r="A12" s="70" t="s">
        <v>76</v>
      </c>
      <c r="B12" s="68" t="s">
        <v>33</v>
      </c>
      <c r="C12" s="19">
        <v>1.2984423116510397</v>
      </c>
      <c r="D12" s="19">
        <v>1.2883238322457999</v>
      </c>
      <c r="E12" s="19">
        <v>0.97933545895666418</v>
      </c>
      <c r="F12" s="19">
        <v>18.574187700290299</v>
      </c>
      <c r="G12" s="19">
        <v>17.9447399634962</v>
      </c>
      <c r="H12" s="19">
        <v>17.766706885982099</v>
      </c>
      <c r="I12" s="19">
        <v>5.4460114658022878</v>
      </c>
      <c r="J12" s="19">
        <v>5.4641610270175818</v>
      </c>
      <c r="K12" s="19">
        <v>6.8667452553677402</v>
      </c>
    </row>
    <row r="13" spans="1:14" x14ac:dyDescent="0.25">
      <c r="B13" s="68" t="s">
        <v>34</v>
      </c>
      <c r="C13" s="4">
        <v>1.2833591665059401</v>
      </c>
      <c r="D13" s="4">
        <v>1.026490337809</v>
      </c>
      <c r="E13" s="4">
        <v>0.90940702833634002</v>
      </c>
      <c r="F13" s="4">
        <v>7.6590584503123003</v>
      </c>
      <c r="G13" s="4">
        <v>8.0965635482737</v>
      </c>
      <c r="H13" s="4">
        <v>5.7691590819845997</v>
      </c>
      <c r="I13" s="4">
        <v>0.73225409035941169</v>
      </c>
      <c r="J13" s="4">
        <v>1.7795203960287658</v>
      </c>
      <c r="K13" s="4">
        <v>2.5317982780365602</v>
      </c>
      <c r="L13" s="73"/>
      <c r="M13" s="73"/>
      <c r="N13" s="73"/>
    </row>
    <row r="14" spans="1:14" s="114" customFormat="1" x14ac:dyDescent="0.25">
      <c r="B14" s="112"/>
      <c r="C14" s="4"/>
      <c r="D14" s="4"/>
      <c r="E14" s="4"/>
      <c r="F14" s="4"/>
      <c r="G14" s="4"/>
      <c r="H14" s="4"/>
      <c r="I14" s="4"/>
      <c r="J14" s="4"/>
      <c r="K14" s="4"/>
      <c r="L14" s="73"/>
      <c r="M14" s="73"/>
      <c r="N14" s="73"/>
    </row>
    <row r="15" spans="1:14" s="114" customFormat="1" x14ac:dyDescent="0.25">
      <c r="B15" s="112"/>
      <c r="C15" s="4"/>
      <c r="D15" s="4"/>
      <c r="E15" s="4"/>
      <c r="F15" s="4"/>
      <c r="G15" s="4"/>
      <c r="H15" s="4"/>
      <c r="I15" s="4"/>
      <c r="J15" s="4"/>
      <c r="K15" s="4"/>
      <c r="L15" s="73"/>
      <c r="M15" s="73"/>
      <c r="N15" s="73"/>
    </row>
    <row r="17" spans="1:11" s="114" customFormat="1" x14ac:dyDescent="0.25"/>
    <row r="18" spans="1:11" x14ac:dyDescent="0.25">
      <c r="A18" s="6"/>
    </row>
    <row r="19" spans="1:11" ht="12.75" thickBot="1" x14ac:dyDescent="0.3">
      <c r="C19" s="156" t="s">
        <v>0</v>
      </c>
      <c r="D19" s="156"/>
      <c r="E19" s="156" t="s">
        <v>13</v>
      </c>
      <c r="F19" s="156"/>
      <c r="G19" s="13" t="s">
        <v>42</v>
      </c>
      <c r="H19" s="13"/>
      <c r="I19" s="13"/>
    </row>
    <row r="20" spans="1:11" x14ac:dyDescent="0.25">
      <c r="A20" s="30"/>
      <c r="B20" s="67"/>
      <c r="C20" s="67" t="s">
        <v>59</v>
      </c>
      <c r="D20" s="67" t="s">
        <v>68</v>
      </c>
      <c r="E20" s="67" t="s">
        <v>59</v>
      </c>
      <c r="F20" s="67" t="s">
        <v>68</v>
      </c>
      <c r="G20" s="67" t="s">
        <v>59</v>
      </c>
      <c r="H20" s="92" t="s">
        <v>68</v>
      </c>
      <c r="I20" s="73"/>
      <c r="J20" s="73"/>
      <c r="K20" s="73"/>
    </row>
    <row r="21" spans="1:11" x14ac:dyDescent="0.25">
      <c r="A21" s="34" t="s">
        <v>74</v>
      </c>
      <c r="B21" s="128" t="s">
        <v>33</v>
      </c>
      <c r="C21" s="19">
        <f>AVERAGE(C4:E4)</f>
        <v>1.0733333333333333</v>
      </c>
      <c r="D21" s="19">
        <f>STDEV(C4:E4)</f>
        <v>0.50658990646610147</v>
      </c>
      <c r="E21" s="19">
        <f>AVERAGE(F4:H4)</f>
        <v>23.633333333333329</v>
      </c>
      <c r="F21" s="19">
        <f>STDEV(F4:H4)</f>
        <v>5.265513586853003</v>
      </c>
      <c r="G21" s="19">
        <f>AVERAGE(I4:K4)</f>
        <v>9.44</v>
      </c>
      <c r="H21" s="49">
        <f>STDEV(I4:K4)</f>
        <v>2.9492202359267785</v>
      </c>
    </row>
    <row r="22" spans="1:11" ht="12.75" thickBot="1" x14ac:dyDescent="0.3">
      <c r="A22" s="36"/>
      <c r="B22" s="37" t="s">
        <v>34</v>
      </c>
      <c r="C22" s="42">
        <f>AVERAGE(C5:E5)</f>
        <v>1.0199999999999998</v>
      </c>
      <c r="D22" s="42">
        <f>STDEV(C5:E5)</f>
        <v>0.22649503305812277</v>
      </c>
      <c r="E22" s="42">
        <f>AVERAGE(F5:H5)</f>
        <v>9.0299999999999994</v>
      </c>
      <c r="F22" s="42">
        <f>STDEV(F5:H5)</f>
        <v>3.3507163413216561</v>
      </c>
      <c r="G22" s="42">
        <f>AVERAGE(I5:K5)</f>
        <v>2.4666666666666668</v>
      </c>
      <c r="H22" s="50">
        <f>STDEV(I5:K5)</f>
        <v>0.29838453936712839</v>
      </c>
    </row>
    <row r="23" spans="1:11" x14ac:dyDescent="0.25">
      <c r="A23" s="114"/>
      <c r="B23" s="113"/>
      <c r="C23" s="9"/>
      <c r="D23" s="9"/>
      <c r="E23" s="9"/>
      <c r="F23" s="9"/>
      <c r="G23" s="9"/>
      <c r="H23" s="9"/>
    </row>
    <row r="24" spans="1:11" x14ac:dyDescent="0.25">
      <c r="A24" s="114"/>
      <c r="B24" s="113"/>
      <c r="C24" s="9"/>
      <c r="D24" s="9"/>
      <c r="E24" s="9"/>
      <c r="F24" s="9"/>
      <c r="G24" s="9"/>
      <c r="H24" s="9"/>
    </row>
    <row r="25" spans="1:11" x14ac:dyDescent="0.25">
      <c r="A25" s="114" t="s">
        <v>75</v>
      </c>
      <c r="B25" s="112" t="s">
        <v>33</v>
      </c>
      <c r="C25" s="9">
        <f>AVERAGE(C8:E8)</f>
        <v>1.1901021653904009</v>
      </c>
      <c r="D25" s="9">
        <f>STDEV(C8:E8)</f>
        <v>0.59100812228603461</v>
      </c>
      <c r="E25" s="9">
        <f>AVERAGE(F8:H8)</f>
        <v>14.417814489524252</v>
      </c>
      <c r="F25" s="9">
        <f>STDEV(F8:H8)</f>
        <v>1.563986712182063</v>
      </c>
      <c r="G25" s="9">
        <f>AVERAGE(I8:K8)</f>
        <v>6.3168310626910369</v>
      </c>
      <c r="H25" s="9">
        <f>STDEV(I8:K8)</f>
        <v>2.483598118390467</v>
      </c>
    </row>
    <row r="26" spans="1:11" x14ac:dyDescent="0.25">
      <c r="A26" s="114"/>
      <c r="B26" s="112" t="s">
        <v>34</v>
      </c>
      <c r="C26" s="9">
        <f>AVERAGE(C9:E9)</f>
        <v>1.2721952862202321</v>
      </c>
      <c r="D26" s="9">
        <f>STDEV(C9:E9)</f>
        <v>0.81239232704020736</v>
      </c>
      <c r="E26" s="9">
        <f>AVERAGE(F9:H9)</f>
        <v>8.5435982523826741</v>
      </c>
      <c r="F26" s="9">
        <f>STDEV(F9:H9)</f>
        <v>0.47187341092700708</v>
      </c>
      <c r="G26" s="9">
        <f>AVERAGE(I9:K9)</f>
        <v>1.6321379287618838</v>
      </c>
      <c r="H26" s="9">
        <f>STDEV(I9:K9)</f>
        <v>0.18233539679654862</v>
      </c>
    </row>
    <row r="27" spans="1:11" x14ac:dyDescent="0.25">
      <c r="A27" s="114"/>
      <c r="B27" s="113"/>
      <c r="C27" s="9"/>
      <c r="D27" s="9"/>
      <c r="E27" s="9"/>
      <c r="F27" s="9"/>
      <c r="G27" s="9"/>
      <c r="H27" s="9"/>
    </row>
    <row r="28" spans="1:11" x14ac:dyDescent="0.25">
      <c r="A28" s="114"/>
      <c r="B28" s="113"/>
      <c r="C28" s="9"/>
      <c r="D28" s="9"/>
      <c r="E28" s="9"/>
      <c r="F28" s="9"/>
      <c r="G28" s="9"/>
      <c r="H28" s="9"/>
    </row>
    <row r="29" spans="1:11" x14ac:dyDescent="0.25">
      <c r="A29" s="114" t="s">
        <v>76</v>
      </c>
      <c r="B29" s="112" t="s">
        <v>33</v>
      </c>
      <c r="C29" s="9">
        <f>AVERAGE(C12:E12)</f>
        <v>1.1887005342845012</v>
      </c>
      <c r="D29" s="9">
        <f>STDEV(C12:E12)</f>
        <v>0.18138604406525205</v>
      </c>
      <c r="E29" s="9">
        <f>AVERAGE(F12:H12)</f>
        <v>18.095211516589533</v>
      </c>
      <c r="F29" s="9">
        <f>STDEV(F12:H12)</f>
        <v>0.42424943439761698</v>
      </c>
      <c r="G29" s="9">
        <f>AVERAGE(I12:K12)</f>
        <v>5.9256392493958705</v>
      </c>
      <c r="H29" s="9">
        <f>STDEV(I12:K12)</f>
        <v>0.81507222839471094</v>
      </c>
    </row>
    <row r="30" spans="1:11" x14ac:dyDescent="0.25">
      <c r="A30" s="114"/>
      <c r="B30" s="112" t="s">
        <v>34</v>
      </c>
      <c r="C30" s="9">
        <f>AVERAGE(C13:E13)</f>
        <v>1.07308551088376</v>
      </c>
      <c r="D30" s="9">
        <f>STDEV(C13:E13)</f>
        <v>0.19128090083906452</v>
      </c>
      <c r="E30" s="9">
        <f>AVERAGE(F13:H13)</f>
        <v>7.1749270268568672</v>
      </c>
      <c r="F30" s="9">
        <f>STDEV(F13:H13)</f>
        <v>1.2369277722681817</v>
      </c>
      <c r="G30" s="9">
        <f>AVERAGE(I13:K13)</f>
        <v>1.6811909214749126</v>
      </c>
      <c r="H30" s="9">
        <f>STDEV(I13:K13)</f>
        <v>0.9037927500401739</v>
      </c>
    </row>
  </sheetData>
  <mergeCells count="5">
    <mergeCell ref="C3:E3"/>
    <mergeCell ref="F3:H3"/>
    <mergeCell ref="I3:K3"/>
    <mergeCell ref="E19:F19"/>
    <mergeCell ref="C19:D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workbookViewId="0">
      <selection activeCell="A23" sqref="A23"/>
    </sheetView>
  </sheetViews>
  <sheetFormatPr defaultColWidth="8.85546875" defaultRowHeight="12" x14ac:dyDescent="0.25"/>
  <cols>
    <col min="1" max="1" width="13.85546875" style="7" bestFit="1" customWidth="1"/>
    <col min="2" max="3" width="8.85546875" style="7"/>
    <col min="4" max="4" width="6.42578125" style="7" bestFit="1" customWidth="1"/>
    <col min="5" max="16384" width="8.85546875" style="7"/>
  </cols>
  <sheetData>
    <row r="2" spans="1:14" ht="12.75" thickBot="1" x14ac:dyDescent="0.3">
      <c r="B2" s="10" t="s">
        <v>73</v>
      </c>
      <c r="C2" s="153" t="s">
        <v>0</v>
      </c>
      <c r="D2" s="153"/>
      <c r="E2" s="153"/>
      <c r="F2" s="153" t="s">
        <v>1</v>
      </c>
      <c r="G2" s="153"/>
      <c r="H2" s="153"/>
      <c r="I2" s="153" t="s">
        <v>2</v>
      </c>
      <c r="J2" s="153"/>
      <c r="K2" s="153"/>
      <c r="L2" s="153" t="s">
        <v>3</v>
      </c>
      <c r="M2" s="153"/>
      <c r="N2" s="153"/>
    </row>
    <row r="3" spans="1:14" x14ac:dyDescent="0.25">
      <c r="A3" s="30" t="s">
        <v>74</v>
      </c>
      <c r="B3" s="31">
        <v>2</v>
      </c>
      <c r="C3" s="32">
        <v>23.33333</v>
      </c>
      <c r="D3" s="32">
        <v>22.75</v>
      </c>
      <c r="E3" s="32">
        <v>23.5</v>
      </c>
      <c r="F3" s="32">
        <v>39.958329999999997</v>
      </c>
      <c r="G3" s="32">
        <v>29.45833</v>
      </c>
      <c r="H3" s="32">
        <v>25.66667</v>
      </c>
      <c r="I3" s="32">
        <v>40.25</v>
      </c>
      <c r="J3" s="32">
        <v>47.25</v>
      </c>
      <c r="K3" s="32">
        <v>31.20833</v>
      </c>
      <c r="L3" s="32">
        <v>36.166670000000003</v>
      </c>
      <c r="M3" s="32">
        <v>30.33333</v>
      </c>
      <c r="N3" s="33">
        <v>29.16667</v>
      </c>
    </row>
    <row r="4" spans="1:14" x14ac:dyDescent="0.25">
      <c r="A4" s="34" t="s">
        <v>72</v>
      </c>
      <c r="B4" s="24">
        <v>4</v>
      </c>
      <c r="C4" s="4">
        <v>32.958329999999997</v>
      </c>
      <c r="D4" s="4">
        <v>28.29167</v>
      </c>
      <c r="E4" s="4">
        <v>33.67</v>
      </c>
      <c r="F4" s="4">
        <v>58.041670000000003</v>
      </c>
      <c r="G4" s="4">
        <v>49.291670000000003</v>
      </c>
      <c r="H4" s="4">
        <v>52</v>
      </c>
      <c r="I4" s="4">
        <v>55.708329999999997</v>
      </c>
      <c r="J4" s="4">
        <v>64.75</v>
      </c>
      <c r="K4" s="4">
        <v>46.083329999999997</v>
      </c>
      <c r="L4" s="4">
        <v>35.333329999999997</v>
      </c>
      <c r="M4" s="4">
        <v>32.375</v>
      </c>
      <c r="N4" s="35">
        <v>33.541670000000003</v>
      </c>
    </row>
    <row r="5" spans="1:14" ht="12.75" thickBot="1" x14ac:dyDescent="0.3">
      <c r="A5" s="36"/>
      <c r="B5" s="37">
        <v>6</v>
      </c>
      <c r="C5" s="5">
        <v>37.916670000000003</v>
      </c>
      <c r="D5" s="5">
        <v>40.25</v>
      </c>
      <c r="E5" s="5">
        <v>42.86</v>
      </c>
      <c r="F5" s="5">
        <v>59.208329999999997</v>
      </c>
      <c r="G5" s="5">
        <v>42.583329999999997</v>
      </c>
      <c r="H5" s="5">
        <v>44.625</v>
      </c>
      <c r="I5" s="5">
        <v>33.25</v>
      </c>
      <c r="J5" s="5">
        <v>70.291659999999993</v>
      </c>
      <c r="K5" s="5">
        <v>57.75</v>
      </c>
      <c r="L5" s="5">
        <v>50.458329999999997</v>
      </c>
      <c r="M5" s="5">
        <v>30.625</v>
      </c>
      <c r="N5" s="38">
        <v>41.416670000000003</v>
      </c>
    </row>
    <row r="8" spans="1:14" x14ac:dyDescent="0.25">
      <c r="A8" s="7" t="s">
        <v>75</v>
      </c>
      <c r="B8" s="7">
        <v>2</v>
      </c>
      <c r="C8" s="9">
        <v>21.583333333333332</v>
      </c>
      <c r="D8" s="9">
        <v>16.916666666666664</v>
      </c>
      <c r="E8" s="9">
        <v>11.375</v>
      </c>
      <c r="F8" s="9">
        <v>25.083333333333336</v>
      </c>
      <c r="G8" s="9">
        <v>24.5</v>
      </c>
      <c r="H8" s="9">
        <v>29.458333333333332</v>
      </c>
      <c r="I8" s="9">
        <v>23.041666666666664</v>
      </c>
      <c r="J8" s="9">
        <v>23.041666666666664</v>
      </c>
      <c r="K8" s="9">
        <v>22.458333333333332</v>
      </c>
      <c r="L8" s="9">
        <v>22.75</v>
      </c>
      <c r="M8" s="9">
        <v>18.666666666666668</v>
      </c>
      <c r="N8" s="9">
        <v>15.458333333333332</v>
      </c>
    </row>
    <row r="9" spans="1:14" x14ac:dyDescent="0.25">
      <c r="B9" s="7">
        <v>4</v>
      </c>
      <c r="C9" s="9">
        <v>17.791666666666668</v>
      </c>
      <c r="D9" s="9">
        <v>17.208333333333332</v>
      </c>
      <c r="E9" s="9">
        <v>16.625</v>
      </c>
      <c r="F9" s="9">
        <v>24.5</v>
      </c>
      <c r="G9" s="9">
        <v>24.5</v>
      </c>
      <c r="H9" s="9">
        <v>23.916666666666668</v>
      </c>
      <c r="I9" s="9">
        <v>23.916666666666668</v>
      </c>
      <c r="J9" s="9">
        <v>26.541666666666668</v>
      </c>
      <c r="K9" s="9">
        <v>21.583333333333332</v>
      </c>
      <c r="L9" s="9">
        <v>23.916666666666668</v>
      </c>
      <c r="M9" s="9">
        <v>15.166666666666668</v>
      </c>
      <c r="N9" s="9">
        <v>17.208333333333332</v>
      </c>
    </row>
    <row r="10" spans="1:14" x14ac:dyDescent="0.25">
      <c r="B10" s="7">
        <v>6</v>
      </c>
      <c r="C10" s="9">
        <v>25.083333333333336</v>
      </c>
      <c r="D10" s="9">
        <v>28.000000000000004</v>
      </c>
      <c r="E10" s="9">
        <v>21.875</v>
      </c>
      <c r="F10" s="9">
        <v>37.041666666666664</v>
      </c>
      <c r="G10" s="9">
        <v>34.416666666666664</v>
      </c>
      <c r="H10" s="9">
        <v>37.041666666666664</v>
      </c>
      <c r="I10" s="9">
        <v>29.166666666666668</v>
      </c>
      <c r="J10" s="9">
        <v>39.083333333333329</v>
      </c>
      <c r="K10" s="9">
        <v>29.166666666666668</v>
      </c>
      <c r="L10" s="9">
        <v>27.708333333333336</v>
      </c>
      <c r="M10" s="9">
        <v>23.333333333333332</v>
      </c>
      <c r="N10" s="9">
        <v>25.083333333333336</v>
      </c>
    </row>
    <row r="13" spans="1:14" x14ac:dyDescent="0.25">
      <c r="A13" s="7" t="s">
        <v>76</v>
      </c>
      <c r="B13" s="7">
        <v>2</v>
      </c>
      <c r="C13" s="14">
        <v>11.375</v>
      </c>
      <c r="D13" s="14">
        <v>9.3333329999999997</v>
      </c>
      <c r="E13" s="14">
        <v>11.66667</v>
      </c>
      <c r="F13" s="14">
        <v>18.08333</v>
      </c>
      <c r="G13" s="14">
        <v>18.66667</v>
      </c>
      <c r="H13" s="14">
        <v>19.54167</v>
      </c>
      <c r="I13" s="14">
        <v>19.83333</v>
      </c>
      <c r="J13" s="14">
        <v>11.375</v>
      </c>
      <c r="K13" s="14">
        <v>16.559999999999999</v>
      </c>
      <c r="L13" s="14">
        <v>9.3333329999999997</v>
      </c>
      <c r="M13" s="14">
        <v>11.66667</v>
      </c>
      <c r="N13" s="14">
        <v>17.79167</v>
      </c>
    </row>
    <row r="14" spans="1:14" x14ac:dyDescent="0.25">
      <c r="B14" s="7">
        <v>4</v>
      </c>
      <c r="C14" s="14">
        <v>18.08333</v>
      </c>
      <c r="D14" s="14">
        <v>18.08333</v>
      </c>
      <c r="E14" s="14">
        <v>22.16667</v>
      </c>
      <c r="F14" s="14">
        <v>34.125</v>
      </c>
      <c r="G14" s="14">
        <v>33.541670000000003</v>
      </c>
      <c r="H14" s="14">
        <v>34.708329999999997</v>
      </c>
      <c r="I14" s="14">
        <v>28.58333</v>
      </c>
      <c r="J14" s="14">
        <v>30.91667</v>
      </c>
      <c r="K14" s="14">
        <v>38.208329999999997</v>
      </c>
      <c r="L14" s="14">
        <v>18.95833</v>
      </c>
      <c r="M14" s="14">
        <v>21.29167</v>
      </c>
      <c r="N14" s="14">
        <v>23.625</v>
      </c>
    </row>
    <row r="15" spans="1:14" x14ac:dyDescent="0.25">
      <c r="B15" s="7">
        <v>6</v>
      </c>
      <c r="C15" s="14">
        <v>28.58333</v>
      </c>
      <c r="D15" s="14">
        <v>26.54167</v>
      </c>
      <c r="E15" s="14">
        <v>32.083329999999997</v>
      </c>
      <c r="F15" s="14">
        <v>48.125</v>
      </c>
      <c r="G15" s="14">
        <v>46.375</v>
      </c>
      <c r="H15" s="14">
        <v>44.625</v>
      </c>
      <c r="I15" s="14">
        <v>50.458329999999997</v>
      </c>
      <c r="J15" s="14">
        <v>44.625</v>
      </c>
      <c r="K15" s="14">
        <v>36.458329999999997</v>
      </c>
      <c r="L15" s="14">
        <v>43.166670000000003</v>
      </c>
      <c r="M15" s="14">
        <v>44.333329999999997</v>
      </c>
      <c r="N15" s="14">
        <v>49.291670000000003</v>
      </c>
    </row>
    <row r="18" spans="1:14" x14ac:dyDescent="0.25">
      <c r="A18" s="7" t="s">
        <v>77</v>
      </c>
      <c r="B18" s="7">
        <v>2</v>
      </c>
      <c r="C18" s="9">
        <v>23.333333333333332</v>
      </c>
      <c r="D18" s="9">
        <v>30.333333333333336</v>
      </c>
      <c r="E18" s="9">
        <v>23.625</v>
      </c>
      <c r="F18" s="9">
        <v>28.000000000000004</v>
      </c>
      <c r="G18" s="9">
        <v>44.625</v>
      </c>
      <c r="H18" s="9">
        <v>32.375</v>
      </c>
      <c r="I18" s="9">
        <v>34.125</v>
      </c>
      <c r="J18" s="9">
        <v>34.708333333333336</v>
      </c>
      <c r="K18" s="9">
        <v>23.333333333333332</v>
      </c>
      <c r="L18" s="9">
        <v>26.541666666666668</v>
      </c>
      <c r="M18" s="9">
        <v>31.791666666666668</v>
      </c>
      <c r="N18" s="9">
        <v>18.958333333333332</v>
      </c>
    </row>
    <row r="19" spans="1:14" x14ac:dyDescent="0.25">
      <c r="B19" s="7">
        <v>4</v>
      </c>
      <c r="C19" s="9">
        <v>30.041666666666668</v>
      </c>
      <c r="D19" s="9">
        <v>30.041666666666668</v>
      </c>
      <c r="E19" s="9">
        <v>29.75</v>
      </c>
      <c r="F19" s="9">
        <v>31.791666666666668</v>
      </c>
      <c r="G19" s="9">
        <v>55.708333333333336</v>
      </c>
      <c r="H19" s="9">
        <v>35.583333333333336</v>
      </c>
      <c r="I19" s="9">
        <v>35</v>
      </c>
      <c r="J19" s="9">
        <v>43.458333333333329</v>
      </c>
      <c r="K19" s="9">
        <v>36.166666666666671</v>
      </c>
      <c r="L19" s="9">
        <v>32.083333333333336</v>
      </c>
      <c r="M19" s="9">
        <v>27.125</v>
      </c>
      <c r="N19" s="9">
        <v>26.25</v>
      </c>
    </row>
    <row r="20" spans="1:14" x14ac:dyDescent="0.25">
      <c r="B20" s="7">
        <v>6</v>
      </c>
      <c r="C20" s="9">
        <v>31.208333333333332</v>
      </c>
      <c r="D20" s="9">
        <v>34.416666666666664</v>
      </c>
      <c r="E20" s="9">
        <v>35.875</v>
      </c>
      <c r="F20" s="9">
        <v>40.541666666666657</v>
      </c>
      <c r="G20" s="9">
        <v>47.541666666666664</v>
      </c>
      <c r="H20" s="9">
        <v>33.25</v>
      </c>
      <c r="I20" s="9">
        <v>38.208333333333336</v>
      </c>
      <c r="J20" s="9">
        <v>38.499999999999993</v>
      </c>
      <c r="K20" s="9">
        <v>39.958333333333329</v>
      </c>
      <c r="L20" s="9">
        <v>30.625000000000004</v>
      </c>
      <c r="M20" s="9">
        <v>28.291666666666664</v>
      </c>
      <c r="N20" s="9">
        <v>30.041666666666668</v>
      </c>
    </row>
    <row r="23" spans="1:14" x14ac:dyDescent="0.25">
      <c r="A23" s="6" t="s">
        <v>78</v>
      </c>
      <c r="H23" s="28"/>
    </row>
    <row r="24" spans="1:14" x14ac:dyDescent="0.25">
      <c r="J24" s="25"/>
    </row>
    <row r="25" spans="1:14" x14ac:dyDescent="0.25">
      <c r="C25" s="25" t="s">
        <v>1</v>
      </c>
      <c r="E25" s="6" t="s">
        <v>80</v>
      </c>
      <c r="G25" s="6" t="s">
        <v>81</v>
      </c>
      <c r="K25" s="9"/>
    </row>
    <row r="26" spans="1:14" x14ac:dyDescent="0.25">
      <c r="A26" s="43" t="s">
        <v>74</v>
      </c>
      <c r="C26" s="9">
        <f>AVERAGE(F4:H4)/AVERAGE($C$4:$E$4)*100</f>
        <v>167.86066160977668</v>
      </c>
      <c r="E26" s="9">
        <f>AVERAGE(I4:K4)/AVERAGE($C$4:$E$4)*100</f>
        <v>175.45476190476188</v>
      </c>
      <c r="G26" s="9">
        <f>AVERAGE(L4:N4)/AVERAGE($C$4:$E$4)*100</f>
        <v>106.66877370417194</v>
      </c>
      <c r="K26" s="9"/>
      <c r="L26" s="25"/>
    </row>
    <row r="27" spans="1:14" x14ac:dyDescent="0.25">
      <c r="A27" s="43" t="s">
        <v>75</v>
      </c>
      <c r="C27" s="9">
        <f>AVERAGE(F9:H9)/AVERAGE($C$9:$E$9)*100</f>
        <v>141.24293785310735</v>
      </c>
      <c r="E27" s="9">
        <f>AVERAGE(I9:K9)/AVERAGE($C$9:$E$9)*100</f>
        <v>139.54802259887006</v>
      </c>
      <c r="G27" s="9">
        <f>AVERAGE(L9:N9)/AVERAGE($C$9:$E$9)*100</f>
        <v>109.03954802259888</v>
      </c>
      <c r="K27" s="9"/>
      <c r="L27" s="25"/>
    </row>
    <row r="28" spans="1:14" x14ac:dyDescent="0.25">
      <c r="A28" s="43" t="s">
        <v>76</v>
      </c>
      <c r="C28" s="9">
        <f>AVERAGE(F14:H14)/AVERAGE($C$14:$E$14)*100</f>
        <v>175.50001002857198</v>
      </c>
      <c r="E28" s="9">
        <f>AVERAGE(I14:K14)/AVERAGE($C$14:$E$14)*100</f>
        <v>167.50000385714304</v>
      </c>
      <c r="G28" s="9">
        <f>AVERAGE(L14:N14)/AVERAGE($C$14:$E$14)*100</f>
        <v>109.5000062571432</v>
      </c>
      <c r="K28" s="9"/>
      <c r="L28" s="25"/>
    </row>
    <row r="29" spans="1:14" x14ac:dyDescent="0.25">
      <c r="A29" s="7" t="s">
        <v>77</v>
      </c>
      <c r="C29" s="9">
        <f>AVERAGE(F19:H19)/AVERAGE($C$19:$E$19)*100</f>
        <v>137.012987012987</v>
      </c>
      <c r="E29" s="9">
        <f>AVERAGE(I19:K19)/AVERAGE($C$19:$E$19)*100</f>
        <v>127.59740259740259</v>
      </c>
      <c r="G29" s="9">
        <f>AVERAGE(L19:N19)/AVERAGE($C$19:$E$19)*100</f>
        <v>95.129870129870127</v>
      </c>
    </row>
    <row r="30" spans="1:14" x14ac:dyDescent="0.25">
      <c r="B30" s="27"/>
      <c r="L30" s="9"/>
    </row>
    <row r="31" spans="1:14" x14ac:dyDescent="0.25">
      <c r="A31" s="70" t="s">
        <v>59</v>
      </c>
      <c r="C31" s="9">
        <f t="shared" ref="C31" si="0">AVERAGE(C26:C29)</f>
        <v>155.40414912611075</v>
      </c>
      <c r="E31" s="9">
        <f>AVERAGE(E26:E29)</f>
        <v>152.52504773954439</v>
      </c>
      <c r="G31" s="9">
        <f>AVERAGE(G26:G29)</f>
        <v>105.08454952844603</v>
      </c>
    </row>
    <row r="32" spans="1:14" x14ac:dyDescent="0.25">
      <c r="A32" s="27" t="s">
        <v>68</v>
      </c>
      <c r="C32" s="9">
        <f t="shared" ref="C32" si="1">STDEV(C26:C29)</f>
        <v>19.129236587456365</v>
      </c>
      <c r="E32" s="9">
        <f>STDEV(E26:E29)</f>
        <v>22.655475984529762</v>
      </c>
      <c r="G32" s="9">
        <f>STDEV(G26:G29)</f>
        <v>6.7513870026618568</v>
      </c>
    </row>
    <row r="33" spans="1:14" x14ac:dyDescent="0.25">
      <c r="B33" s="39"/>
      <c r="H33" s="9"/>
      <c r="I33" s="9"/>
      <c r="J33" s="9"/>
      <c r="K33" s="9"/>
    </row>
    <row r="34" spans="1:14" x14ac:dyDescent="0.25">
      <c r="H34" s="9"/>
      <c r="I34" s="9"/>
      <c r="J34" s="9"/>
      <c r="K34" s="9"/>
    </row>
    <row r="35" spans="1:14" x14ac:dyDescent="0.25">
      <c r="H35" s="9"/>
      <c r="I35" s="9"/>
      <c r="J35" s="9"/>
      <c r="K35" s="9"/>
    </row>
    <row r="36" spans="1:14" x14ac:dyDescent="0.25">
      <c r="H36" s="9"/>
      <c r="I36" s="9"/>
      <c r="J36" s="9"/>
      <c r="K36" s="9"/>
    </row>
    <row r="37" spans="1:14" x14ac:dyDescent="0.25">
      <c r="J37" s="9"/>
    </row>
    <row r="38" spans="1:14" x14ac:dyDescent="0.25">
      <c r="J38" s="9"/>
    </row>
    <row r="40" spans="1:14" x14ac:dyDescent="0.25">
      <c r="C40" s="9"/>
      <c r="D40" s="9"/>
      <c r="E40" s="9"/>
      <c r="F40" s="9"/>
      <c r="J40" s="9"/>
    </row>
    <row r="41" spans="1:14" x14ac:dyDescent="0.25">
      <c r="C41" s="29"/>
      <c r="D41" s="9"/>
      <c r="E41" s="9"/>
      <c r="F41" s="9"/>
    </row>
    <row r="42" spans="1:14" x14ac:dyDescent="0.25">
      <c r="A42" s="12"/>
      <c r="B42" s="24"/>
      <c r="C42" s="9"/>
      <c r="D42" s="9"/>
      <c r="E42" s="9"/>
      <c r="F42" s="9"/>
    </row>
    <row r="43" spans="1:14" x14ac:dyDescent="0.25">
      <c r="A43" s="12"/>
      <c r="B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12"/>
      <c r="B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12"/>
      <c r="B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25"/>
      <c r="B46" s="25"/>
    </row>
    <row r="47" spans="1:14" x14ac:dyDescent="0.25">
      <c r="A47" s="25"/>
      <c r="B47" s="25"/>
    </row>
    <row r="48" spans="1:14" x14ac:dyDescent="0.25">
      <c r="A48" s="25"/>
      <c r="B48" s="2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25"/>
      <c r="B49" s="2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25"/>
      <c r="B50" s="2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25"/>
      <c r="B51" s="25"/>
    </row>
    <row r="52" spans="1:14" x14ac:dyDescent="0.25">
      <c r="A52" s="25"/>
      <c r="B52" s="25"/>
    </row>
    <row r="53" spans="1:14" x14ac:dyDescent="0.25">
      <c r="A53" s="25"/>
      <c r="B53" s="2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25"/>
      <c r="B54" s="2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25"/>
      <c r="B55" s="2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25"/>
      <c r="B56" s="25"/>
    </row>
    <row r="57" spans="1:14" x14ac:dyDescent="0.25">
      <c r="A57" s="25"/>
      <c r="B57" s="25"/>
    </row>
    <row r="58" spans="1:14" x14ac:dyDescent="0.25">
      <c r="A58" s="25"/>
      <c r="B58" s="2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5">
      <c r="A59" s="25"/>
      <c r="B59" s="2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3" spans="1:14" x14ac:dyDescent="0.25">
      <c r="A63" s="27"/>
      <c r="B63" s="27"/>
      <c r="C63" s="25"/>
      <c r="D63" s="25"/>
      <c r="E63" s="25"/>
      <c r="F63" s="25"/>
    </row>
    <row r="64" spans="1:14" x14ac:dyDescent="0.25">
      <c r="C64" s="9"/>
      <c r="D64" s="9"/>
      <c r="E64" s="9"/>
      <c r="F64" s="9"/>
    </row>
    <row r="65" spans="1:14" x14ac:dyDescent="0.25">
      <c r="C65" s="9"/>
      <c r="D65" s="9"/>
      <c r="E65" s="9"/>
      <c r="F65" s="9"/>
    </row>
    <row r="66" spans="1:14" x14ac:dyDescent="0.25">
      <c r="C66" s="9"/>
      <c r="D66" s="9"/>
      <c r="E66" s="9"/>
      <c r="F66" s="9"/>
    </row>
    <row r="67" spans="1:14" x14ac:dyDescent="0.25">
      <c r="C67" s="9"/>
      <c r="D67" s="9"/>
      <c r="E67" s="9"/>
      <c r="F67" s="9"/>
    </row>
    <row r="69" spans="1:14" x14ac:dyDescent="0.25">
      <c r="C69" s="29"/>
    </row>
    <row r="70" spans="1:14" x14ac:dyDescent="0.25">
      <c r="A70" s="27"/>
    </row>
    <row r="71" spans="1:14" x14ac:dyDescent="0.25">
      <c r="C71" s="9"/>
    </row>
    <row r="72" spans="1:14" x14ac:dyDescent="0.25">
      <c r="A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7" spans="1:14" x14ac:dyDescent="0.25">
      <c r="A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2" spans="1:14" x14ac:dyDescent="0.25">
      <c r="A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7" spans="1:14" x14ac:dyDescent="0.25">
      <c r="A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2" spans="1:14" x14ac:dyDescent="0.25">
      <c r="G92" s="25"/>
    </row>
    <row r="93" spans="1:14" x14ac:dyDescent="0.25">
      <c r="A93" s="27"/>
      <c r="B93" s="27"/>
      <c r="C93" s="25"/>
      <c r="D93" s="25"/>
      <c r="E93" s="25"/>
      <c r="F93" s="25"/>
    </row>
    <row r="94" spans="1:14" x14ac:dyDescent="0.25">
      <c r="C94" s="9"/>
      <c r="D94" s="9"/>
      <c r="E94" s="9"/>
      <c r="F94" s="9"/>
    </row>
    <row r="95" spans="1:14" x14ac:dyDescent="0.25">
      <c r="C95" s="9"/>
      <c r="D95" s="9"/>
      <c r="E95" s="9"/>
      <c r="F95" s="9"/>
    </row>
    <row r="96" spans="1:14" x14ac:dyDescent="0.25">
      <c r="C96" s="9"/>
      <c r="D96" s="9"/>
      <c r="E96" s="9"/>
      <c r="F96" s="9"/>
    </row>
    <row r="97" spans="3:6" x14ac:dyDescent="0.25">
      <c r="C97" s="9"/>
      <c r="D97" s="9"/>
      <c r="E97" s="9"/>
      <c r="F97" s="9"/>
    </row>
  </sheetData>
  <mergeCells count="4">
    <mergeCell ref="C2:E2"/>
    <mergeCell ref="F2:H2"/>
    <mergeCell ref="I2:K2"/>
    <mergeCell ref="L2: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I21" sqref="I21"/>
    </sheetView>
  </sheetViews>
  <sheetFormatPr defaultColWidth="8.7109375" defaultRowHeight="12" x14ac:dyDescent="0.25"/>
  <cols>
    <col min="1" max="1" width="12.28515625" style="69" customWidth="1"/>
    <col min="2" max="16384" width="8.7109375" style="69"/>
  </cols>
  <sheetData>
    <row r="2" spans="1:14" ht="12.75" thickBot="1" x14ac:dyDescent="0.3">
      <c r="B2" s="69" t="s">
        <v>73</v>
      </c>
      <c r="C2" s="153" t="s">
        <v>0</v>
      </c>
      <c r="D2" s="153"/>
      <c r="E2" s="153"/>
      <c r="F2" s="153" t="s">
        <v>43</v>
      </c>
      <c r="G2" s="153"/>
      <c r="H2" s="153"/>
      <c r="I2" s="153" t="s">
        <v>9</v>
      </c>
      <c r="J2" s="153"/>
      <c r="K2" s="153"/>
      <c r="L2" s="153" t="s">
        <v>13</v>
      </c>
      <c r="M2" s="153"/>
      <c r="N2" s="153"/>
    </row>
    <row r="3" spans="1:14" x14ac:dyDescent="0.25">
      <c r="A3" s="30" t="s">
        <v>74</v>
      </c>
      <c r="B3" s="67">
        <v>2</v>
      </c>
      <c r="C3" s="67">
        <v>100</v>
      </c>
      <c r="D3" s="67">
        <v>87.5</v>
      </c>
      <c r="E3" s="67">
        <v>95</v>
      </c>
      <c r="F3" s="67">
        <v>70</v>
      </c>
      <c r="G3" s="67">
        <v>75</v>
      </c>
      <c r="H3" s="67">
        <v>70</v>
      </c>
      <c r="I3" s="67">
        <v>90</v>
      </c>
      <c r="J3" s="67">
        <v>85</v>
      </c>
      <c r="K3" s="67">
        <v>95</v>
      </c>
      <c r="L3" s="67">
        <v>77.5</v>
      </c>
      <c r="M3" s="67">
        <v>72.5</v>
      </c>
      <c r="N3" s="92">
        <v>72.5</v>
      </c>
    </row>
    <row r="4" spans="1:14" s="85" customFormat="1" x14ac:dyDescent="0.25">
      <c r="A4" s="34" t="s">
        <v>87</v>
      </c>
      <c r="B4" s="85">
        <v>4</v>
      </c>
      <c r="C4" s="84">
        <v>82</v>
      </c>
      <c r="D4" s="84">
        <v>95</v>
      </c>
      <c r="E4" s="84">
        <v>97.5</v>
      </c>
      <c r="F4" s="84">
        <v>70</v>
      </c>
      <c r="G4" s="84">
        <v>42.5</v>
      </c>
      <c r="H4" s="84">
        <v>52.5</v>
      </c>
      <c r="I4" s="84">
        <v>87.5</v>
      </c>
      <c r="J4" s="84">
        <v>77.5</v>
      </c>
      <c r="K4" s="84">
        <v>82.5</v>
      </c>
      <c r="L4" s="84">
        <v>65</v>
      </c>
      <c r="M4" s="84">
        <v>57.5</v>
      </c>
      <c r="N4" s="64">
        <v>57.5</v>
      </c>
    </row>
    <row r="5" spans="1:14" s="85" customFormat="1" x14ac:dyDescent="0.25">
      <c r="A5" s="34"/>
      <c r="B5" s="85">
        <v>6</v>
      </c>
      <c r="C5" s="84">
        <v>75</v>
      </c>
      <c r="D5" s="84">
        <v>90</v>
      </c>
      <c r="E5" s="84">
        <v>80</v>
      </c>
      <c r="F5" s="84">
        <v>37.5</v>
      </c>
      <c r="G5" s="84">
        <v>37.5</v>
      </c>
      <c r="H5" s="84">
        <v>62.5</v>
      </c>
      <c r="I5" s="84">
        <v>72.5</v>
      </c>
      <c r="J5" s="84">
        <v>82.5</v>
      </c>
      <c r="K5" s="84">
        <v>82.5</v>
      </c>
      <c r="L5" s="84">
        <v>45</v>
      </c>
      <c r="M5" s="84">
        <v>40</v>
      </c>
      <c r="N5" s="64">
        <v>60</v>
      </c>
    </row>
    <row r="6" spans="1:14" ht="12.75" thickBot="1" x14ac:dyDescent="0.3">
      <c r="A6" s="36"/>
      <c r="B6" s="62">
        <v>18</v>
      </c>
      <c r="C6" s="62">
        <v>70</v>
      </c>
      <c r="D6" s="62">
        <v>82.5</v>
      </c>
      <c r="E6" s="62">
        <v>87.5</v>
      </c>
      <c r="F6" s="62">
        <v>22.5</v>
      </c>
      <c r="G6" s="62">
        <v>27.5</v>
      </c>
      <c r="H6" s="62">
        <v>25</v>
      </c>
      <c r="I6" s="62">
        <v>52.5</v>
      </c>
      <c r="J6" s="62">
        <v>60</v>
      </c>
      <c r="K6" s="62">
        <v>62</v>
      </c>
      <c r="L6" s="62">
        <v>20</v>
      </c>
      <c r="M6" s="62">
        <v>45</v>
      </c>
      <c r="N6" s="91">
        <v>22.5</v>
      </c>
    </row>
    <row r="8" spans="1:14" x14ac:dyDescent="0.25">
      <c r="A8" s="69" t="s">
        <v>75</v>
      </c>
      <c r="B8" s="69">
        <v>6</v>
      </c>
      <c r="C8" s="74">
        <v>93.375000000000014</v>
      </c>
      <c r="D8" s="75">
        <v>89</v>
      </c>
      <c r="E8" s="75">
        <v>85</v>
      </c>
      <c r="F8" s="74">
        <v>46.687500000000007</v>
      </c>
      <c r="G8" s="75">
        <v>57</v>
      </c>
      <c r="H8" s="74">
        <v>52.5</v>
      </c>
      <c r="I8" s="74">
        <v>90.262500000000003</v>
      </c>
      <c r="J8" s="75">
        <v>86</v>
      </c>
      <c r="K8" s="75">
        <v>94</v>
      </c>
      <c r="L8" s="75">
        <v>71</v>
      </c>
      <c r="M8" s="75">
        <v>49</v>
      </c>
      <c r="N8" s="75">
        <v>56</v>
      </c>
    </row>
    <row r="10" spans="1:14" x14ac:dyDescent="0.25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69" t="s">
        <v>76</v>
      </c>
      <c r="B11" s="69">
        <v>6</v>
      </c>
      <c r="C11" s="74">
        <v>72.501250000000013</v>
      </c>
      <c r="D11" s="75">
        <v>69</v>
      </c>
      <c r="E11" s="74">
        <v>65.55</v>
      </c>
      <c r="F11" s="74">
        <v>51.440000000000005</v>
      </c>
      <c r="G11" s="74">
        <v>33.750625000000007</v>
      </c>
      <c r="H11" s="74">
        <v>42.31</v>
      </c>
      <c r="I11" s="74">
        <v>74.917875000000009</v>
      </c>
      <c r="J11" s="75">
        <v>71</v>
      </c>
      <c r="K11" s="75">
        <v>78</v>
      </c>
      <c r="L11" s="74">
        <v>51.930000000000007</v>
      </c>
      <c r="M11" s="75">
        <v>34</v>
      </c>
      <c r="N11" s="74">
        <v>39.479999999999997</v>
      </c>
    </row>
    <row r="14" spans="1:14" x14ac:dyDescent="0.25">
      <c r="A14" s="6" t="s">
        <v>86</v>
      </c>
    </row>
    <row r="16" spans="1:14" x14ac:dyDescent="0.25">
      <c r="C16" s="69" t="s">
        <v>0</v>
      </c>
      <c r="D16" s="69" t="s">
        <v>43</v>
      </c>
      <c r="E16" s="69" t="s">
        <v>9</v>
      </c>
      <c r="F16" s="11" t="s">
        <v>13</v>
      </c>
    </row>
    <row r="17" spans="1:6" x14ac:dyDescent="0.25">
      <c r="A17" s="69" t="s">
        <v>74</v>
      </c>
      <c r="C17" s="19">
        <f>AVERAGE(C5:E5)</f>
        <v>81.666666666666671</v>
      </c>
      <c r="D17" s="19">
        <f>AVERAGE(F5:H5)</f>
        <v>45.833333333333336</v>
      </c>
      <c r="E17" s="19">
        <f>AVERAGE(I5:K5)</f>
        <v>79.166666666666671</v>
      </c>
      <c r="F17" s="19">
        <f>AVERAGE(L5:N5)</f>
        <v>48.333333333333336</v>
      </c>
    </row>
    <row r="18" spans="1:6" x14ac:dyDescent="0.25">
      <c r="A18" s="69" t="s">
        <v>75</v>
      </c>
      <c r="C18" s="19">
        <f>AVERAGE(C8:E8)</f>
        <v>89.125</v>
      </c>
      <c r="D18" s="19">
        <f>AVERAGE(F8:H8)</f>
        <v>52.0625</v>
      </c>
      <c r="E18" s="19">
        <f>AVERAGE(I8:K8)</f>
        <v>90.087499999999991</v>
      </c>
      <c r="F18" s="19">
        <f>AVERAGE(L8:N8)</f>
        <v>58.666666666666664</v>
      </c>
    </row>
    <row r="19" spans="1:6" x14ac:dyDescent="0.25">
      <c r="A19" s="69" t="s">
        <v>76</v>
      </c>
      <c r="C19" s="19">
        <f>AVERAGE(C11:E11)</f>
        <v>69.017083333333346</v>
      </c>
      <c r="D19" s="19">
        <f>AVERAGE(F11:H11)</f>
        <v>42.50020833333334</v>
      </c>
      <c r="E19" s="19">
        <f>AVERAGE(I11:K11)</f>
        <v>74.639291666666665</v>
      </c>
      <c r="F19" s="19">
        <f>AVERAGE(L11:N11)</f>
        <v>41.803333333333335</v>
      </c>
    </row>
    <row r="21" spans="1:6" x14ac:dyDescent="0.25">
      <c r="A21" s="69" t="s">
        <v>59</v>
      </c>
      <c r="C21" s="19">
        <f>AVERAGE(C17:C20)</f>
        <v>79.936250000000015</v>
      </c>
      <c r="D21" s="19">
        <f t="shared" ref="D21:F21" si="0">AVERAGE(D17:D20)</f>
        <v>46.798680555555563</v>
      </c>
      <c r="E21" s="19">
        <f t="shared" si="0"/>
        <v>81.297819444444443</v>
      </c>
      <c r="F21" s="19">
        <f t="shared" si="0"/>
        <v>49.601111111111116</v>
      </c>
    </row>
    <row r="22" spans="1:6" x14ac:dyDescent="0.25">
      <c r="A22" s="69" t="s">
        <v>68</v>
      </c>
      <c r="C22" s="19">
        <f>STDEV(C17:C20)</f>
        <v>10.1650299826715</v>
      </c>
      <c r="D22" s="19">
        <f t="shared" ref="D22:F22" si="1">STDEV(D17:D20)</f>
        <v>4.8536869413044945</v>
      </c>
      <c r="E22" s="19">
        <f t="shared" si="1"/>
        <v>7.9415454603741793</v>
      </c>
      <c r="F22" s="19">
        <f t="shared" si="1"/>
        <v>8.5028494134700541</v>
      </c>
    </row>
  </sheetData>
  <mergeCells count="4">
    <mergeCell ref="C2:E2"/>
    <mergeCell ref="F2:H2"/>
    <mergeCell ref="I2:K2"/>
    <mergeCell ref="L2:N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2"/>
  <sheetViews>
    <sheetView workbookViewId="0">
      <selection activeCell="F19" sqref="F19"/>
    </sheetView>
  </sheetViews>
  <sheetFormatPr defaultColWidth="10.85546875" defaultRowHeight="12" x14ac:dyDescent="0.25"/>
  <cols>
    <col min="1" max="2" width="10.85546875" style="57"/>
    <col min="3" max="3" width="13" style="57" customWidth="1"/>
    <col min="4" max="16384" width="10.85546875" style="57"/>
  </cols>
  <sheetData>
    <row r="3" spans="1:5" x14ac:dyDescent="0.25">
      <c r="B3" s="56" t="s">
        <v>45</v>
      </c>
      <c r="C3" s="56" t="s">
        <v>46</v>
      </c>
      <c r="D3" s="56" t="s">
        <v>47</v>
      </c>
      <c r="E3" s="56" t="s">
        <v>48</v>
      </c>
    </row>
    <row r="4" spans="1:5" x14ac:dyDescent="0.25">
      <c r="B4" s="56">
        <v>0.5</v>
      </c>
      <c r="C4" s="56">
        <v>0.95</v>
      </c>
      <c r="D4" s="56">
        <v>0.65</v>
      </c>
      <c r="E4" s="56">
        <v>2.66</v>
      </c>
    </row>
    <row r="5" spans="1:5" x14ac:dyDescent="0.25">
      <c r="B5" s="56">
        <v>0.56999999999999995</v>
      </c>
      <c r="C5" s="56">
        <v>3.38</v>
      </c>
      <c r="D5" s="56">
        <v>1.1000000000000001</v>
      </c>
      <c r="E5" s="56">
        <v>14.8</v>
      </c>
    </row>
    <row r="6" spans="1:5" x14ac:dyDescent="0.25">
      <c r="B6" s="56">
        <v>1.26</v>
      </c>
      <c r="C6" s="56">
        <v>4.72</v>
      </c>
      <c r="D6" s="56">
        <v>0.47</v>
      </c>
      <c r="E6" s="56">
        <v>12.13</v>
      </c>
    </row>
    <row r="7" spans="1:5" x14ac:dyDescent="0.25">
      <c r="B7" s="56">
        <v>5.0999999999999996</v>
      </c>
      <c r="C7" s="56">
        <v>3.96</v>
      </c>
      <c r="D7" s="56">
        <v>1.7</v>
      </c>
      <c r="E7" s="56">
        <v>3.77</v>
      </c>
    </row>
    <row r="8" spans="1:5" x14ac:dyDescent="0.25">
      <c r="B8" s="56">
        <v>0.34</v>
      </c>
      <c r="C8" s="56">
        <v>5.2</v>
      </c>
      <c r="D8" s="56">
        <v>1.04</v>
      </c>
      <c r="E8" s="56">
        <v>2.79</v>
      </c>
    </row>
    <row r="9" spans="1:5" x14ac:dyDescent="0.25">
      <c r="B9" s="56">
        <v>1.61</v>
      </c>
      <c r="C9" s="56">
        <v>0.95</v>
      </c>
      <c r="D9" s="56">
        <v>1.66</v>
      </c>
      <c r="E9" s="56">
        <v>1.68</v>
      </c>
    </row>
    <row r="10" spans="1:5" x14ac:dyDescent="0.25">
      <c r="B10" s="56"/>
      <c r="C10" s="56">
        <v>0.72</v>
      </c>
      <c r="D10" s="56"/>
      <c r="E10" s="56">
        <v>4.3899999999999997</v>
      </c>
    </row>
    <row r="11" spans="1:5" x14ac:dyDescent="0.25">
      <c r="B11" s="56"/>
      <c r="C11" s="56">
        <v>2.33</v>
      </c>
      <c r="D11" s="56"/>
      <c r="E11" s="56"/>
    </row>
    <row r="12" spans="1:5" x14ac:dyDescent="0.25">
      <c r="B12" s="56"/>
      <c r="C12" s="56">
        <v>2.2999999999999998</v>
      </c>
      <c r="D12" s="56"/>
      <c r="E12" s="56"/>
    </row>
    <row r="13" spans="1:5" ht="12.75" thickBot="1" x14ac:dyDescent="0.3">
      <c r="B13" s="37"/>
      <c r="C13" s="37">
        <v>6.37</v>
      </c>
      <c r="D13" s="37"/>
      <c r="E13" s="37"/>
    </row>
    <row r="15" spans="1:5" x14ac:dyDescent="0.25">
      <c r="A15" s="57" t="s">
        <v>59</v>
      </c>
      <c r="B15" s="4">
        <f>AVERAGE(B4:B13)</f>
        <v>1.5633333333333332</v>
      </c>
      <c r="C15" s="4">
        <f t="shared" ref="C15:E15" si="0">AVERAGE(C4:C13)</f>
        <v>3.0880000000000001</v>
      </c>
      <c r="D15" s="4">
        <f t="shared" si="0"/>
        <v>1.1033333333333333</v>
      </c>
      <c r="E15" s="4">
        <f t="shared" si="0"/>
        <v>6.031428571428572</v>
      </c>
    </row>
    <row r="16" spans="1:5" x14ac:dyDescent="0.25">
      <c r="A16" s="57" t="s">
        <v>68</v>
      </c>
      <c r="B16" s="19">
        <f>STDEV(B4:B13)</f>
        <v>1.8008960732553858</v>
      </c>
      <c r="C16" s="19">
        <f t="shared" ref="C16:E16" si="1">STDEV(C4:C13)</f>
        <v>1.9631652446439078</v>
      </c>
      <c r="D16" s="19">
        <f t="shared" si="1"/>
        <v>0.50527880092743471</v>
      </c>
      <c r="E16" s="19">
        <f t="shared" si="1"/>
        <v>5.2073199395064016</v>
      </c>
    </row>
    <row r="17" spans="2:25" x14ac:dyDescent="0.25">
      <c r="B17" s="4"/>
      <c r="C17" s="4"/>
      <c r="D17" s="4"/>
      <c r="E17" s="4"/>
    </row>
    <row r="18" spans="2:25" x14ac:dyDescent="0.25">
      <c r="B18" s="4"/>
      <c r="C18" s="4"/>
      <c r="D18" s="20"/>
      <c r="E18" s="20"/>
    </row>
    <row r="19" spans="2:25" x14ac:dyDescent="0.25">
      <c r="B19" s="4"/>
      <c r="C19" s="4"/>
      <c r="D19" s="20"/>
      <c r="E19" s="20"/>
    </row>
    <row r="20" spans="2:25" x14ac:dyDescent="0.25">
      <c r="B20" s="4"/>
      <c r="C20" s="4"/>
      <c r="D20" s="20"/>
      <c r="E20" s="20"/>
    </row>
    <row r="21" spans="2:25" x14ac:dyDescent="0.25">
      <c r="B21" s="4"/>
      <c r="C21" s="4"/>
      <c r="D21" s="4"/>
      <c r="E21" s="4"/>
    </row>
    <row r="22" spans="2:25" x14ac:dyDescent="0.25">
      <c r="B22" s="4"/>
      <c r="C22" s="4"/>
      <c r="D22" s="4"/>
      <c r="E22" s="4"/>
    </row>
    <row r="23" spans="2:25" x14ac:dyDescent="0.25">
      <c r="B23" s="4"/>
      <c r="C23" s="4"/>
      <c r="D23" s="4"/>
      <c r="E23" s="4"/>
    </row>
    <row r="26" spans="2:25" x14ac:dyDescent="0.25"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2:25" x14ac:dyDescent="0.25">
      <c r="B27" s="19"/>
      <c r="C27" s="19"/>
      <c r="D27" s="19"/>
      <c r="E27" s="1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2:25" x14ac:dyDescent="0.25">
      <c r="B28" s="19"/>
      <c r="C28" s="19"/>
      <c r="D28" s="19"/>
      <c r="E28" s="19"/>
    </row>
    <row r="29" spans="2:25" x14ac:dyDescent="0.25">
      <c r="B29" s="19"/>
      <c r="C29" s="19"/>
      <c r="D29" s="19"/>
      <c r="E29" s="19"/>
    </row>
    <row r="33" spans="2:25" x14ac:dyDescent="0.25">
      <c r="B33" s="19"/>
      <c r="C33" s="19"/>
      <c r="D33" s="19"/>
      <c r="E33" s="19"/>
    </row>
    <row r="34" spans="2:25" x14ac:dyDescent="0.25">
      <c r="B34" s="19"/>
      <c r="C34" s="19"/>
      <c r="D34" s="19"/>
      <c r="E34" s="19"/>
    </row>
    <row r="35" spans="2:25" x14ac:dyDescent="0.25">
      <c r="B35" s="19"/>
      <c r="C35" s="19"/>
      <c r="D35" s="19"/>
      <c r="E35" s="1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2:25" x14ac:dyDescent="0.2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8" spans="2:25" x14ac:dyDescent="0.25">
      <c r="B38" s="56"/>
      <c r="C38" s="56"/>
    </row>
    <row r="39" spans="2:25" x14ac:dyDescent="0.2">
      <c r="B39" s="18"/>
      <c r="C39" s="18"/>
    </row>
    <row r="40" spans="2:25" x14ac:dyDescent="0.2">
      <c r="B40" s="18"/>
      <c r="C40" s="18"/>
    </row>
    <row r="41" spans="2:25" x14ac:dyDescent="0.2">
      <c r="B41" s="18"/>
      <c r="C41" s="18"/>
    </row>
    <row r="42" spans="2:25" x14ac:dyDescent="0.2">
      <c r="B42" s="18"/>
      <c r="C42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D19" sqref="D19"/>
    </sheetView>
  </sheetViews>
  <sheetFormatPr defaultColWidth="10.85546875" defaultRowHeight="12" x14ac:dyDescent="0.25"/>
  <cols>
    <col min="1" max="2" width="10.85546875" style="57"/>
    <col min="3" max="3" width="13" style="57" customWidth="1"/>
    <col min="4" max="16384" width="10.85546875" style="57"/>
  </cols>
  <sheetData>
    <row r="4" spans="1:5" ht="13.5" x14ac:dyDescent="0.25">
      <c r="B4" s="56" t="s">
        <v>60</v>
      </c>
      <c r="C4" s="56" t="s">
        <v>49</v>
      </c>
      <c r="D4" s="56" t="s">
        <v>61</v>
      </c>
      <c r="E4" s="56" t="s">
        <v>49</v>
      </c>
    </row>
    <row r="5" spans="1:5" x14ac:dyDescent="0.25">
      <c r="B5" s="4">
        <v>69.230770000000007</v>
      </c>
      <c r="C5" s="4">
        <v>39.13044</v>
      </c>
      <c r="D5" s="4">
        <v>6.6666670000000003</v>
      </c>
      <c r="E5" s="4">
        <v>2.7777780000000001</v>
      </c>
    </row>
    <row r="6" spans="1:5" x14ac:dyDescent="0.25">
      <c r="B6" s="4">
        <v>63.076920000000001</v>
      </c>
      <c r="C6" s="4">
        <v>70.68965</v>
      </c>
      <c r="D6" s="20">
        <v>0</v>
      </c>
      <c r="E6" s="20">
        <v>0</v>
      </c>
    </row>
    <row r="7" spans="1:5" x14ac:dyDescent="0.25">
      <c r="B7" s="4">
        <v>96.666659999999993</v>
      </c>
      <c r="C7" s="4">
        <v>44.615380000000002</v>
      </c>
      <c r="D7" s="20">
        <v>0</v>
      </c>
      <c r="E7" s="20">
        <v>0</v>
      </c>
    </row>
    <row r="8" spans="1:5" x14ac:dyDescent="0.25">
      <c r="B8" s="4">
        <v>69.230770000000007</v>
      </c>
      <c r="C8" s="4">
        <v>69.230770000000007</v>
      </c>
      <c r="D8" s="20">
        <v>0</v>
      </c>
      <c r="E8" s="20">
        <v>0</v>
      </c>
    </row>
    <row r="9" spans="1:5" x14ac:dyDescent="0.25">
      <c r="B9" s="4">
        <v>75</v>
      </c>
      <c r="C9" s="4">
        <v>75</v>
      </c>
      <c r="D9" s="4">
        <v>10</v>
      </c>
      <c r="E9" s="4">
        <v>5.3571429999999998</v>
      </c>
    </row>
    <row r="10" spans="1:5" x14ac:dyDescent="0.25">
      <c r="B10" s="4">
        <v>92.857140000000001</v>
      </c>
      <c r="C10" s="4">
        <v>15.476190000000001</v>
      </c>
      <c r="D10" s="4">
        <v>14.28571</v>
      </c>
      <c r="E10" s="4">
        <v>2.1052629999999999</v>
      </c>
    </row>
    <row r="11" spans="1:5" ht="12.75" thickBot="1" x14ac:dyDescent="0.3">
      <c r="B11" s="5">
        <v>100</v>
      </c>
      <c r="C11" s="5">
        <v>65.891469999999998</v>
      </c>
      <c r="D11" s="5"/>
      <c r="E11" s="5"/>
    </row>
    <row r="13" spans="1:5" x14ac:dyDescent="0.25">
      <c r="A13" s="57" t="s">
        <v>59</v>
      </c>
      <c r="B13" s="19">
        <f>AVERAGE(B5:B11)</f>
        <v>80.866037142857152</v>
      </c>
      <c r="C13" s="19">
        <f t="shared" ref="C13:E13" si="0">AVERAGE(C5:C11)</f>
        <v>54.290557142857146</v>
      </c>
      <c r="D13" s="19">
        <f t="shared" si="0"/>
        <v>5.1587294999999997</v>
      </c>
      <c r="E13" s="19">
        <f t="shared" si="0"/>
        <v>1.7066973333333333</v>
      </c>
    </row>
    <row r="14" spans="1:5" x14ac:dyDescent="0.25">
      <c r="A14" s="57" t="s">
        <v>68</v>
      </c>
      <c r="B14" s="19">
        <f>STDEV(B5:B11)</f>
        <v>15.172215441818558</v>
      </c>
      <c r="C14" s="19">
        <f t="shared" ref="C14:E14" si="1">STDEV(C5:C11)</f>
        <v>21.930175978004765</v>
      </c>
      <c r="D14" s="19">
        <f t="shared" si="1"/>
        <v>6.1457468019430728</v>
      </c>
      <c r="E14" s="19">
        <f t="shared" si="1"/>
        <v>2.1619560269931175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workbookViewId="0">
      <selection activeCell="G24" sqref="G24"/>
    </sheetView>
  </sheetViews>
  <sheetFormatPr defaultColWidth="10.85546875" defaultRowHeight="12" x14ac:dyDescent="0.25"/>
  <cols>
    <col min="1" max="2" width="10.85546875" style="12"/>
    <col min="3" max="3" width="13" style="12" customWidth="1"/>
    <col min="4" max="4" width="10.85546875" style="12"/>
    <col min="5" max="5" width="13.42578125" style="12" bestFit="1" customWidth="1"/>
    <col min="6" max="9" width="10.85546875" style="12"/>
    <col min="10" max="10" width="13.42578125" style="12" bestFit="1" customWidth="1"/>
    <col min="11" max="16384" width="10.85546875" style="12"/>
  </cols>
  <sheetData>
    <row r="2" spans="1:24" x14ac:dyDescent="0.25">
      <c r="B2" s="154" t="s">
        <v>50</v>
      </c>
      <c r="C2" s="154"/>
      <c r="D2" s="154"/>
      <c r="E2" s="154"/>
      <c r="G2" s="154" t="s">
        <v>51</v>
      </c>
      <c r="H2" s="154"/>
      <c r="I2" s="154"/>
      <c r="J2" s="154"/>
    </row>
    <row r="3" spans="1:24" x14ac:dyDescent="0.25">
      <c r="B3" s="12" t="s">
        <v>0</v>
      </c>
      <c r="C3" s="130" t="s">
        <v>1</v>
      </c>
      <c r="D3" s="12" t="s">
        <v>9</v>
      </c>
      <c r="E3" s="12" t="s">
        <v>13</v>
      </c>
      <c r="F3" s="13"/>
      <c r="G3" s="12" t="s">
        <v>0</v>
      </c>
      <c r="H3" s="12" t="s">
        <v>52</v>
      </c>
      <c r="I3" s="12" t="s">
        <v>9</v>
      </c>
      <c r="J3" s="12" t="s">
        <v>13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25">
      <c r="B4" s="19">
        <v>9.1875</v>
      </c>
      <c r="C4" s="19">
        <v>30.333329999999997</v>
      </c>
      <c r="D4" s="19">
        <v>23.47917</v>
      </c>
      <c r="E4" s="19">
        <v>10.2083335</v>
      </c>
      <c r="F4" s="10"/>
      <c r="G4" s="19">
        <v>12.979165</v>
      </c>
      <c r="H4" s="19">
        <v>65.041664999999995</v>
      </c>
      <c r="I4" s="19">
        <v>40.541670000000003</v>
      </c>
      <c r="J4" s="19">
        <v>69.270829999999989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B5" s="19">
        <v>7.7291670000000003</v>
      </c>
      <c r="C5" s="19">
        <v>29.3125</v>
      </c>
      <c r="D5" s="19">
        <v>26.25</v>
      </c>
      <c r="E5" s="19">
        <v>17.5</v>
      </c>
      <c r="G5" s="19">
        <v>12.541665</v>
      </c>
      <c r="H5" s="19">
        <v>57.895835000000005</v>
      </c>
      <c r="I5" s="19">
        <v>33.395829999999997</v>
      </c>
      <c r="J5" s="19">
        <v>50.020835000000005</v>
      </c>
    </row>
    <row r="6" spans="1:24" ht="12.75" thickBot="1" x14ac:dyDescent="0.3">
      <c r="B6" s="42">
        <v>7.5833335000000002</v>
      </c>
      <c r="C6" s="42">
        <v>24.9375</v>
      </c>
      <c r="D6" s="42">
        <v>22.16667</v>
      </c>
      <c r="E6" s="42">
        <v>17.354165000000002</v>
      </c>
      <c r="G6" s="42">
        <v>13.70833</v>
      </c>
      <c r="H6" s="42">
        <v>54.979164999999995</v>
      </c>
      <c r="I6" s="42">
        <v>35</v>
      </c>
      <c r="J6" s="42">
        <v>52.354164999999995</v>
      </c>
    </row>
    <row r="8" spans="1:24" x14ac:dyDescent="0.25">
      <c r="A8" s="12" t="s">
        <v>59</v>
      </c>
      <c r="B8" s="19">
        <f>AVERAGE(B4:B6)</f>
        <v>8.1666668333333323</v>
      </c>
      <c r="C8" s="19">
        <f t="shared" ref="C8:J8" si="0">AVERAGE(C4:C6)</f>
        <v>28.194443333333329</v>
      </c>
      <c r="D8" s="19">
        <f t="shared" si="0"/>
        <v>23.965279999999996</v>
      </c>
      <c r="E8" s="19">
        <f t="shared" si="0"/>
        <v>15.020832833333335</v>
      </c>
      <c r="F8" s="19"/>
      <c r="G8" s="19">
        <f t="shared" si="0"/>
        <v>13.076386666666666</v>
      </c>
      <c r="H8" s="19">
        <f t="shared" si="0"/>
        <v>59.305554999999998</v>
      </c>
      <c r="I8" s="19">
        <f t="shared" si="0"/>
        <v>36.3125</v>
      </c>
      <c r="J8" s="19">
        <f t="shared" si="0"/>
        <v>57.215276666666661</v>
      </c>
    </row>
    <row r="9" spans="1:24" x14ac:dyDescent="0.25">
      <c r="A9" s="12" t="s">
        <v>68</v>
      </c>
      <c r="B9" s="19">
        <f>STDEV(B4:B6)</f>
        <v>0.8870693986693392</v>
      </c>
      <c r="C9" s="19">
        <f t="shared" ref="C9:J9" si="1">STDEV(C4:C6)</f>
        <v>2.8664060039766395</v>
      </c>
      <c r="D9" s="19">
        <f t="shared" si="1"/>
        <v>2.0846158330253561</v>
      </c>
      <c r="E9" s="19">
        <f t="shared" si="1"/>
        <v>4.1683844996361019</v>
      </c>
      <c r="F9" s="19"/>
      <c r="G9" s="19">
        <f t="shared" si="1"/>
        <v>0.58937750627957752</v>
      </c>
      <c r="H9" s="19">
        <f t="shared" si="1"/>
        <v>5.1772540425692837</v>
      </c>
      <c r="I9" s="19">
        <f t="shared" si="1"/>
        <v>3.7493665483518712</v>
      </c>
      <c r="J9" s="19">
        <f t="shared" si="1"/>
        <v>10.505397748389079</v>
      </c>
    </row>
    <row r="12" spans="1:24" x14ac:dyDescent="0.25"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6" t="s">
        <v>96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6" spans="1:24" x14ac:dyDescent="0.25">
      <c r="B16" s="130"/>
      <c r="C16" s="12" t="s">
        <v>1</v>
      </c>
      <c r="D16" s="12" t="s">
        <v>9</v>
      </c>
      <c r="E16" s="12" t="s">
        <v>13</v>
      </c>
      <c r="H16" s="130" t="s">
        <v>1</v>
      </c>
      <c r="I16" s="130" t="s">
        <v>9</v>
      </c>
      <c r="J16" s="130" t="s">
        <v>13</v>
      </c>
    </row>
    <row r="17" spans="1:10" x14ac:dyDescent="0.25">
      <c r="C17" s="19">
        <f t="shared" ref="C17:E19" si="2">C4/$B4*100</f>
        <v>330.15869387755095</v>
      </c>
      <c r="D17" s="19">
        <f t="shared" si="2"/>
        <v>255.55559183673472</v>
      </c>
      <c r="E17" s="19">
        <f t="shared" si="2"/>
        <v>111.11111292517006</v>
      </c>
      <c r="H17" s="19">
        <f>H4/$G4*100</f>
        <v>501.12364701427242</v>
      </c>
      <c r="I17" s="19">
        <f t="shared" ref="I17:J17" si="3">I4/$G4*100</f>
        <v>312.3596163543649</v>
      </c>
      <c r="J17" s="19">
        <f t="shared" si="3"/>
        <v>533.70790802027705</v>
      </c>
    </row>
    <row r="18" spans="1:10" x14ac:dyDescent="0.25">
      <c r="C18" s="19">
        <f t="shared" si="2"/>
        <v>379.24526666327688</v>
      </c>
      <c r="D18" s="19">
        <f t="shared" si="2"/>
        <v>339.62262686263603</v>
      </c>
      <c r="E18" s="19">
        <f t="shared" si="2"/>
        <v>226.4150845750907</v>
      </c>
      <c r="H18" s="19">
        <f>H5/$G5*100</f>
        <v>461.62798161169195</v>
      </c>
      <c r="I18" s="19">
        <f t="shared" ref="I18:J18" si="4">I5/$G5*100</f>
        <v>266.27907857529283</v>
      </c>
      <c r="J18" s="19">
        <f t="shared" si="4"/>
        <v>398.83727559299348</v>
      </c>
    </row>
    <row r="19" spans="1:10" x14ac:dyDescent="0.25">
      <c r="C19" s="19">
        <f t="shared" si="2"/>
        <v>328.846146618766</v>
      </c>
      <c r="D19" s="19">
        <f t="shared" si="2"/>
        <v>292.3077298393905</v>
      </c>
      <c r="E19" s="19">
        <f t="shared" si="2"/>
        <v>228.8461268385467</v>
      </c>
      <c r="H19" s="19">
        <f>H6/$G6*100</f>
        <v>401.06391515231979</v>
      </c>
      <c r="I19" s="19">
        <f t="shared" ref="I19:J19" si="5">I6/$G6*100</f>
        <v>255.31921101986893</v>
      </c>
      <c r="J19" s="19">
        <f t="shared" si="5"/>
        <v>381.91497432582958</v>
      </c>
    </row>
    <row r="20" spans="1:10" x14ac:dyDescent="0.25">
      <c r="H20" s="130"/>
      <c r="I20" s="130"/>
      <c r="J20" s="130"/>
    </row>
    <row r="21" spans="1:10" x14ac:dyDescent="0.25">
      <c r="A21" s="12" t="s">
        <v>59</v>
      </c>
      <c r="C21" s="19">
        <f>AVERAGE(C17:C19)</f>
        <v>346.08336905319794</v>
      </c>
      <c r="D21" s="19">
        <f t="shared" ref="D21:E21" si="6">AVERAGE(D17:D19)</f>
        <v>295.82864951292044</v>
      </c>
      <c r="E21" s="19">
        <f t="shared" si="6"/>
        <v>188.79077477960246</v>
      </c>
      <c r="H21" s="19">
        <f>AVERAGE(H17:H19)</f>
        <v>454.60518125942804</v>
      </c>
      <c r="I21" s="19">
        <f t="shared" ref="I21:J21" si="7">AVERAGE(I17:I19)</f>
        <v>277.98596864984222</v>
      </c>
      <c r="J21" s="19">
        <f t="shared" si="7"/>
        <v>438.15338597970003</v>
      </c>
    </row>
    <row r="22" spans="1:10" x14ac:dyDescent="0.25">
      <c r="A22" s="12" t="s">
        <v>68</v>
      </c>
      <c r="C22" s="19">
        <f>STDEV(C17:C19)</f>
        <v>28.726543211856441</v>
      </c>
      <c r="D22" s="19">
        <f t="shared" ref="D22:E22" si="8">STDEV(D17:D19)</f>
        <v>42.143970518000685</v>
      </c>
      <c r="E22" s="19">
        <f t="shared" si="8"/>
        <v>67.283541011052009</v>
      </c>
      <c r="H22" s="19">
        <f>STDEV(H17:H19)</f>
        <v>50.398187255716678</v>
      </c>
      <c r="I22" s="19">
        <f t="shared" ref="I22:J22" si="9">STDEV(I17:I19)</f>
        <v>30.268637508055864</v>
      </c>
      <c r="J22" s="19">
        <f t="shared" si="9"/>
        <v>83.184079497500278</v>
      </c>
    </row>
  </sheetData>
  <mergeCells count="2">
    <mergeCell ref="G2:J2"/>
    <mergeCell ref="B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D14" sqref="D14"/>
    </sheetView>
  </sheetViews>
  <sheetFormatPr defaultColWidth="10.85546875" defaultRowHeight="12" x14ac:dyDescent="0.25"/>
  <cols>
    <col min="1" max="2" width="10.85546875" style="57"/>
    <col min="3" max="3" width="13" style="57" customWidth="1"/>
    <col min="4" max="16384" width="10.85546875" style="57"/>
  </cols>
  <sheetData>
    <row r="2" spans="1:3" x14ac:dyDescent="0.25">
      <c r="B2" s="56" t="s">
        <v>0</v>
      </c>
      <c r="C2" s="56" t="s">
        <v>13</v>
      </c>
    </row>
    <row r="3" spans="1:3" x14ac:dyDescent="0.2">
      <c r="B3" s="18">
        <v>1.44</v>
      </c>
      <c r="C3" s="18">
        <v>2.93</v>
      </c>
    </row>
    <row r="4" spans="1:3" x14ac:dyDescent="0.2">
      <c r="B4" s="18">
        <v>1.99</v>
      </c>
      <c r="C4" s="18">
        <v>2.66</v>
      </c>
    </row>
    <row r="5" spans="1:3" x14ac:dyDescent="0.2">
      <c r="B5" s="18">
        <v>1.19</v>
      </c>
      <c r="C5" s="18">
        <v>2.29</v>
      </c>
    </row>
    <row r="6" spans="1:3" ht="12.75" thickBot="1" x14ac:dyDescent="0.25">
      <c r="B6" s="61">
        <v>1.45</v>
      </c>
      <c r="C6" s="61">
        <v>1.96</v>
      </c>
    </row>
    <row r="8" spans="1:3" x14ac:dyDescent="0.25">
      <c r="A8" s="57" t="s">
        <v>59</v>
      </c>
      <c r="B8" s="19">
        <f>AVERAGE(B3:B6)</f>
        <v>1.5174999999999998</v>
      </c>
      <c r="C8" s="19">
        <f>AVERAGE(C3:C6)</f>
        <v>2.46</v>
      </c>
    </row>
    <row r="9" spans="1:3" x14ac:dyDescent="0.25">
      <c r="A9" s="57" t="s">
        <v>68</v>
      </c>
      <c r="B9" s="19">
        <f>STDEV(B3:B6)</f>
        <v>0.33718194890395109</v>
      </c>
      <c r="C9" s="19">
        <f>STDEV(C3:C6)</f>
        <v>0.42418549401568928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9" sqref="A9"/>
    </sheetView>
  </sheetViews>
  <sheetFormatPr defaultColWidth="10.85546875" defaultRowHeight="12" x14ac:dyDescent="0.25"/>
  <cols>
    <col min="1" max="16384" width="10.85546875" style="12"/>
  </cols>
  <sheetData>
    <row r="2" spans="1:3" x14ac:dyDescent="0.25">
      <c r="B2" s="10" t="s">
        <v>0</v>
      </c>
      <c r="C2" s="10" t="s">
        <v>44</v>
      </c>
    </row>
    <row r="3" spans="1:3" x14ac:dyDescent="0.25">
      <c r="B3" s="4">
        <v>4.869942</v>
      </c>
      <c r="C3" s="4">
        <v>16.893059999999998</v>
      </c>
    </row>
    <row r="4" spans="1:3" x14ac:dyDescent="0.25">
      <c r="B4" s="4">
        <v>10.10116</v>
      </c>
      <c r="C4" s="4">
        <v>18.40559</v>
      </c>
    </row>
    <row r="5" spans="1:3" ht="12.75" thickBot="1" x14ac:dyDescent="0.3">
      <c r="B5" s="5">
        <v>10.7659</v>
      </c>
      <c r="C5" s="5">
        <v>20.274570000000001</v>
      </c>
    </row>
    <row r="7" spans="1:3" x14ac:dyDescent="0.25">
      <c r="A7" s="12" t="s">
        <v>59</v>
      </c>
      <c r="B7" s="19">
        <f>AVERAGE(B3:B5)</f>
        <v>8.5790006666666674</v>
      </c>
      <c r="C7" s="19">
        <f>AVERAGE(C3:C5)</f>
        <v>18.524406666666664</v>
      </c>
    </row>
    <row r="8" spans="1:3" x14ac:dyDescent="0.25">
      <c r="A8" s="12" t="s">
        <v>68</v>
      </c>
      <c r="B8" s="19">
        <f>STDEV(B3:B5)</f>
        <v>3.2292889250547621</v>
      </c>
      <c r="C8" s="19">
        <f>STDEV(C3:C5)</f>
        <v>1.6938832664128118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>
      <selection activeCell="E8" sqref="E8"/>
    </sheetView>
  </sheetViews>
  <sheetFormatPr defaultColWidth="10.85546875" defaultRowHeight="12" x14ac:dyDescent="0.25"/>
  <cols>
    <col min="1" max="16384" width="10.85546875" style="59"/>
  </cols>
  <sheetData>
    <row r="2" spans="1:21" x14ac:dyDescent="0.25">
      <c r="B2" s="154" t="s">
        <v>50</v>
      </c>
      <c r="C2" s="154"/>
      <c r="D2" s="154"/>
      <c r="E2" s="154"/>
      <c r="F2" s="154"/>
      <c r="H2" s="154" t="s">
        <v>51</v>
      </c>
      <c r="I2" s="154"/>
      <c r="J2" s="154"/>
      <c r="K2" s="154"/>
    </row>
    <row r="3" spans="1:21" x14ac:dyDescent="0.25">
      <c r="B3" s="58" t="s">
        <v>0</v>
      </c>
      <c r="C3" s="58" t="s">
        <v>44</v>
      </c>
      <c r="D3" s="58" t="s">
        <v>14</v>
      </c>
      <c r="E3" s="58" t="s">
        <v>11</v>
      </c>
      <c r="F3" s="58" t="s">
        <v>12</v>
      </c>
      <c r="G3" s="58"/>
      <c r="H3" s="58" t="s">
        <v>0</v>
      </c>
      <c r="I3" s="58" t="s">
        <v>44</v>
      </c>
      <c r="J3" s="58" t="s">
        <v>14</v>
      </c>
      <c r="K3" s="58" t="s">
        <v>11</v>
      </c>
      <c r="L3" s="58"/>
      <c r="M3" s="58"/>
      <c r="O3" s="58"/>
      <c r="P3" s="58"/>
    </row>
    <row r="4" spans="1:21" x14ac:dyDescent="0.25">
      <c r="B4" s="58">
        <v>6292</v>
      </c>
      <c r="C4" s="58">
        <v>12693</v>
      </c>
      <c r="D4" s="58">
        <v>1614</v>
      </c>
      <c r="E4" s="58">
        <v>8385</v>
      </c>
      <c r="F4" s="58">
        <v>7928</v>
      </c>
      <c r="H4" s="58">
        <v>2047</v>
      </c>
      <c r="I4" s="58">
        <v>5761</v>
      </c>
      <c r="J4" s="58">
        <v>3793</v>
      </c>
      <c r="K4" s="58">
        <v>2251</v>
      </c>
      <c r="M4" s="58"/>
    </row>
    <row r="5" spans="1:21" x14ac:dyDescent="0.25">
      <c r="B5" s="58">
        <v>6045</v>
      </c>
      <c r="C5" s="58">
        <v>7850</v>
      </c>
      <c r="D5" s="58">
        <v>7172</v>
      </c>
      <c r="E5" s="58">
        <v>10160</v>
      </c>
      <c r="F5" s="58">
        <v>6645</v>
      </c>
      <c r="H5" s="58">
        <v>1975</v>
      </c>
      <c r="I5" s="58">
        <v>5152</v>
      </c>
      <c r="J5" s="58">
        <v>4005</v>
      </c>
      <c r="K5" s="58">
        <v>2325</v>
      </c>
    </row>
    <row r="6" spans="1:21" ht="12.75" thickBot="1" x14ac:dyDescent="0.3">
      <c r="B6" s="62">
        <v>6368</v>
      </c>
      <c r="C6" s="37">
        <v>10554</v>
      </c>
      <c r="D6" s="37">
        <v>3362</v>
      </c>
      <c r="E6" s="62"/>
      <c r="F6" s="37">
        <v>9127</v>
      </c>
      <c r="H6" s="62">
        <v>2105</v>
      </c>
      <c r="I6" s="37">
        <v>5755</v>
      </c>
      <c r="J6" s="37">
        <v>5152</v>
      </c>
      <c r="K6" s="37">
        <v>3232</v>
      </c>
    </row>
    <row r="7" spans="1:21" x14ac:dyDescent="0.25">
      <c r="F7" s="58"/>
      <c r="G7" s="58"/>
      <c r="I7" s="58"/>
      <c r="J7" s="58"/>
      <c r="L7" s="58"/>
      <c r="M7" s="58"/>
    </row>
    <row r="8" spans="1:21" x14ac:dyDescent="0.25">
      <c r="A8" s="59" t="s">
        <v>59</v>
      </c>
      <c r="B8" s="116">
        <f>AVERAGE(B4:B6)</f>
        <v>6235</v>
      </c>
      <c r="C8" s="116">
        <f t="shared" ref="C8:K8" si="0">AVERAGE(C4:C6)</f>
        <v>10365.666666666666</v>
      </c>
      <c r="D8" s="116">
        <f t="shared" si="0"/>
        <v>4049.3333333333335</v>
      </c>
      <c r="E8" s="116">
        <f t="shared" si="0"/>
        <v>9272.5</v>
      </c>
      <c r="F8" s="116">
        <f t="shared" si="0"/>
        <v>7900</v>
      </c>
      <c r="G8" s="116"/>
      <c r="H8" s="116">
        <f t="shared" si="0"/>
        <v>2042.3333333333333</v>
      </c>
      <c r="I8" s="116">
        <f t="shared" si="0"/>
        <v>5556</v>
      </c>
      <c r="J8" s="116">
        <f t="shared" si="0"/>
        <v>4316.666666666667</v>
      </c>
      <c r="K8" s="116">
        <f t="shared" si="0"/>
        <v>2602.6666666666665</v>
      </c>
    </row>
    <row r="9" spans="1:21" x14ac:dyDescent="0.25">
      <c r="A9" s="59" t="s">
        <v>68</v>
      </c>
      <c r="B9" s="116">
        <f t="shared" ref="B9:K9" si="1">STDEV(B4:B6)</f>
        <v>168.87569392899618</v>
      </c>
      <c r="C9" s="116">
        <f t="shared" si="1"/>
        <v>2426.9866776176054</v>
      </c>
      <c r="D9" s="116">
        <f t="shared" si="1"/>
        <v>2842.034717123162</v>
      </c>
      <c r="E9" s="116">
        <f t="shared" si="1"/>
        <v>1255.1145366061219</v>
      </c>
      <c r="F9" s="116">
        <f t="shared" si="1"/>
        <v>1241.2368831129697</v>
      </c>
      <c r="G9" s="116"/>
      <c r="H9" s="116">
        <f t="shared" si="1"/>
        <v>65.125519831578572</v>
      </c>
      <c r="I9" s="116">
        <f t="shared" si="1"/>
        <v>349.88712465593812</v>
      </c>
      <c r="J9" s="116">
        <f t="shared" si="1"/>
        <v>731.14453655438888</v>
      </c>
      <c r="K9" s="116">
        <f t="shared" si="1"/>
        <v>546.27313070782998</v>
      </c>
    </row>
    <row r="11" spans="1:21" x14ac:dyDescent="0.25">
      <c r="F11" s="58"/>
      <c r="H11" s="58"/>
      <c r="I11" s="58"/>
      <c r="J11" s="58"/>
      <c r="K11" s="58"/>
      <c r="M11" s="58"/>
      <c r="N11" s="58"/>
      <c r="O11" s="58"/>
      <c r="P11" s="58"/>
      <c r="R11" s="58"/>
      <c r="S11" s="58"/>
      <c r="T11" s="58"/>
      <c r="U11" s="58"/>
    </row>
    <row r="12" spans="1:21" x14ac:dyDescent="0.25">
      <c r="F12" s="58"/>
      <c r="T12" s="58"/>
      <c r="U12" s="58"/>
    </row>
  </sheetData>
  <mergeCells count="2">
    <mergeCell ref="B2:F2"/>
    <mergeCell ref="H2:K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workbookViewId="0">
      <selection activeCell="J35" sqref="J35"/>
    </sheetView>
  </sheetViews>
  <sheetFormatPr defaultColWidth="10.85546875" defaultRowHeight="12" x14ac:dyDescent="0.25"/>
  <cols>
    <col min="1" max="16384" width="10.85546875" style="59"/>
  </cols>
  <sheetData>
    <row r="2" spans="1:21" x14ac:dyDescent="0.25">
      <c r="B2" s="154" t="s">
        <v>53</v>
      </c>
      <c r="C2" s="154"/>
      <c r="D2" s="154"/>
      <c r="E2" s="154"/>
      <c r="G2" s="154" t="s">
        <v>54</v>
      </c>
      <c r="H2" s="154"/>
      <c r="I2" s="154"/>
      <c r="J2" s="154"/>
    </row>
    <row r="3" spans="1:21" x14ac:dyDescent="0.25">
      <c r="B3" s="58" t="s">
        <v>0</v>
      </c>
      <c r="C3" s="58" t="s">
        <v>11</v>
      </c>
      <c r="D3" s="58" t="s">
        <v>14</v>
      </c>
      <c r="E3" s="58" t="s">
        <v>12</v>
      </c>
      <c r="F3" s="58"/>
      <c r="G3" s="58" t="s">
        <v>0</v>
      </c>
      <c r="H3" s="58" t="s">
        <v>11</v>
      </c>
      <c r="I3" s="58" t="s">
        <v>14</v>
      </c>
      <c r="J3" s="58" t="s">
        <v>12</v>
      </c>
      <c r="K3" s="58"/>
      <c r="M3" s="58"/>
      <c r="N3" s="58"/>
      <c r="O3" s="58"/>
      <c r="P3" s="58"/>
      <c r="R3" s="58"/>
      <c r="S3" s="58"/>
      <c r="T3" s="58"/>
      <c r="U3" s="58"/>
    </row>
    <row r="4" spans="1:21" x14ac:dyDescent="0.25">
      <c r="B4" s="58">
        <v>609</v>
      </c>
      <c r="C4" s="58">
        <v>435</v>
      </c>
      <c r="D4" s="58">
        <v>429</v>
      </c>
      <c r="E4" s="58">
        <v>657</v>
      </c>
      <c r="F4" s="58"/>
      <c r="G4" s="58">
        <v>29</v>
      </c>
      <c r="H4" s="58">
        <v>180</v>
      </c>
      <c r="I4" s="58">
        <v>230</v>
      </c>
      <c r="J4" s="58">
        <v>133</v>
      </c>
      <c r="K4" s="58"/>
      <c r="U4" s="58"/>
    </row>
    <row r="5" spans="1:21" x14ac:dyDescent="0.25">
      <c r="B5" s="58">
        <v>844</v>
      </c>
      <c r="C5" s="58">
        <v>798</v>
      </c>
      <c r="D5" s="58">
        <v>235</v>
      </c>
      <c r="E5" s="58">
        <v>638</v>
      </c>
      <c r="G5" s="58">
        <v>126</v>
      </c>
      <c r="H5" s="58">
        <v>131</v>
      </c>
      <c r="I5" s="58">
        <v>173</v>
      </c>
      <c r="J5" s="58">
        <v>74</v>
      </c>
    </row>
    <row r="6" spans="1:21" x14ac:dyDescent="0.25">
      <c r="B6" s="58">
        <v>833</v>
      </c>
      <c r="C6" s="58">
        <v>422</v>
      </c>
      <c r="D6" s="58">
        <v>23</v>
      </c>
      <c r="E6" s="58">
        <v>805</v>
      </c>
      <c r="G6" s="58">
        <v>67</v>
      </c>
      <c r="H6" s="58">
        <v>35</v>
      </c>
      <c r="I6" s="58">
        <v>225</v>
      </c>
      <c r="J6" s="58">
        <v>96</v>
      </c>
    </row>
    <row r="7" spans="1:21" x14ac:dyDescent="0.25">
      <c r="B7" s="58">
        <v>1094</v>
      </c>
      <c r="C7" s="58">
        <v>501</v>
      </c>
      <c r="D7" s="58">
        <v>4</v>
      </c>
      <c r="G7" s="58">
        <v>219</v>
      </c>
      <c r="I7" s="58">
        <v>353</v>
      </c>
      <c r="J7" s="58">
        <v>89</v>
      </c>
    </row>
    <row r="8" spans="1:21" ht="12.75" thickBot="1" x14ac:dyDescent="0.3">
      <c r="B8" s="62"/>
      <c r="C8" s="37">
        <v>1127</v>
      </c>
      <c r="D8" s="37">
        <v>2</v>
      </c>
      <c r="E8" s="62"/>
      <c r="G8" s="62"/>
      <c r="H8" s="62"/>
      <c r="I8" s="37">
        <v>221</v>
      </c>
      <c r="J8" s="62"/>
    </row>
    <row r="9" spans="1:21" x14ac:dyDescent="0.25">
      <c r="E9" s="63"/>
    </row>
    <row r="10" spans="1:21" ht="14.1" customHeight="1" x14ac:dyDescent="0.25">
      <c r="A10" s="59" t="s">
        <v>59</v>
      </c>
      <c r="B10" s="116">
        <f>AVERAGE(B4:B8)</f>
        <v>845</v>
      </c>
      <c r="C10" s="116">
        <f t="shared" ref="C10:J10" si="0">AVERAGE(C4:C8)</f>
        <v>656.6</v>
      </c>
      <c r="D10" s="116">
        <f t="shared" si="0"/>
        <v>138.6</v>
      </c>
      <c r="E10" s="116">
        <f t="shared" si="0"/>
        <v>700</v>
      </c>
      <c r="F10" s="116"/>
      <c r="G10" s="116">
        <f t="shared" si="0"/>
        <v>110.25</v>
      </c>
      <c r="H10" s="116">
        <f t="shared" si="0"/>
        <v>115.33333333333333</v>
      </c>
      <c r="I10" s="116">
        <f t="shared" si="0"/>
        <v>240.4</v>
      </c>
      <c r="J10" s="116">
        <f t="shared" si="0"/>
        <v>98</v>
      </c>
    </row>
    <row r="11" spans="1:21" x14ac:dyDescent="0.25">
      <c r="A11" s="59" t="s">
        <v>68</v>
      </c>
      <c r="B11" s="116">
        <f>STDEV(B4:B8)</f>
        <v>198.19350813451652</v>
      </c>
      <c r="C11" s="116">
        <f t="shared" ref="C11:J11" si="1">STDEV(C4:C8)</f>
        <v>303.98404563397736</v>
      </c>
      <c r="D11" s="116">
        <f t="shared" si="1"/>
        <v>189.5819084195536</v>
      </c>
      <c r="E11" s="116">
        <f t="shared" si="1"/>
        <v>91.427566958767969</v>
      </c>
      <c r="F11" s="116"/>
      <c r="G11" s="116">
        <f t="shared" si="1"/>
        <v>82.758181871441977</v>
      </c>
      <c r="H11" s="116">
        <f t="shared" si="1"/>
        <v>73.758615315997716</v>
      </c>
      <c r="I11" s="116">
        <f t="shared" si="1"/>
        <v>66.976115145624888</v>
      </c>
      <c r="J11" s="116">
        <f t="shared" si="1"/>
        <v>25.073226092121985</v>
      </c>
    </row>
  </sheetData>
  <mergeCells count="2">
    <mergeCell ref="B2:E2"/>
    <mergeCell ref="G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A26" sqref="A26"/>
    </sheetView>
  </sheetViews>
  <sheetFormatPr defaultColWidth="8.85546875" defaultRowHeight="12" x14ac:dyDescent="0.25"/>
  <cols>
    <col min="1" max="1" width="13.7109375" style="7" customWidth="1"/>
    <col min="2" max="16384" width="8.85546875" style="7"/>
  </cols>
  <sheetData>
    <row r="2" spans="1:14" ht="12.75" thickBot="1" x14ac:dyDescent="0.3">
      <c r="B2" s="10" t="s">
        <v>73</v>
      </c>
      <c r="C2" s="153" t="s">
        <v>0</v>
      </c>
      <c r="D2" s="153"/>
      <c r="E2" s="153"/>
      <c r="F2" s="153" t="s">
        <v>1</v>
      </c>
      <c r="G2" s="153"/>
      <c r="H2" s="153"/>
      <c r="I2" s="153" t="s">
        <v>2</v>
      </c>
      <c r="J2" s="153"/>
      <c r="K2" s="153"/>
      <c r="L2" s="153" t="s">
        <v>3</v>
      </c>
      <c r="M2" s="153"/>
      <c r="N2" s="153"/>
    </row>
    <row r="3" spans="1:14" x14ac:dyDescent="0.25">
      <c r="A3" s="30" t="s">
        <v>74</v>
      </c>
      <c r="B3" s="31">
        <v>2</v>
      </c>
      <c r="C3" s="41">
        <v>15.166666666666668</v>
      </c>
      <c r="D3" s="41">
        <v>12.541666666666668</v>
      </c>
      <c r="E3" s="41">
        <v>16.041666666666668</v>
      </c>
      <c r="F3" s="41">
        <v>13.708333333333334</v>
      </c>
      <c r="G3" s="41">
        <v>19.833333333333332</v>
      </c>
      <c r="H3" s="41">
        <v>18.666666666666668</v>
      </c>
      <c r="I3" s="41">
        <v>17.5</v>
      </c>
      <c r="J3" s="41">
        <v>17.208333333333332</v>
      </c>
      <c r="K3" s="41">
        <v>14.583333333333334</v>
      </c>
      <c r="L3" s="41">
        <v>19.833333333333332</v>
      </c>
      <c r="M3" s="41">
        <v>21.875</v>
      </c>
      <c r="N3" s="48">
        <v>18.666666666666668</v>
      </c>
    </row>
    <row r="4" spans="1:14" x14ac:dyDescent="0.25">
      <c r="A4" s="34" t="s">
        <v>72</v>
      </c>
      <c r="B4" s="45">
        <v>4</v>
      </c>
      <c r="C4" s="19">
        <v>21.583333333333332</v>
      </c>
      <c r="D4" s="19">
        <v>16.916666666666664</v>
      </c>
      <c r="E4" s="19">
        <v>11.375</v>
      </c>
      <c r="F4" s="19">
        <v>25.083333333333336</v>
      </c>
      <c r="G4" s="19">
        <v>24.5</v>
      </c>
      <c r="H4" s="19">
        <v>29.458333333333332</v>
      </c>
      <c r="I4" s="19">
        <v>15.17</v>
      </c>
      <c r="J4" s="19">
        <v>18.666666666666668</v>
      </c>
      <c r="K4" s="19">
        <v>15.458333333333332</v>
      </c>
      <c r="L4" s="19">
        <v>23.041666666666664</v>
      </c>
      <c r="M4" s="19">
        <v>23.041666666666664</v>
      </c>
      <c r="N4" s="49">
        <v>22.458333333333332</v>
      </c>
    </row>
    <row r="5" spans="1:14" ht="12.75" thickBot="1" x14ac:dyDescent="0.3">
      <c r="A5" s="36"/>
      <c r="B5" s="37">
        <v>6</v>
      </c>
      <c r="C5" s="42">
        <v>17.791666666666668</v>
      </c>
      <c r="D5" s="42">
        <v>17.208333333333332</v>
      </c>
      <c r="E5" s="42">
        <v>16.625</v>
      </c>
      <c r="F5" s="42">
        <v>24.5</v>
      </c>
      <c r="G5" s="42">
        <v>24.5</v>
      </c>
      <c r="H5" s="42">
        <v>23.916666666666668</v>
      </c>
      <c r="I5" s="42">
        <v>23.916666666666668</v>
      </c>
      <c r="J5" s="42">
        <v>22.75</v>
      </c>
      <c r="K5" s="42">
        <v>17.208333333333332</v>
      </c>
      <c r="L5" s="42">
        <v>23.916666666666668</v>
      </c>
      <c r="M5" s="42">
        <v>26.541666666666668</v>
      </c>
      <c r="N5" s="50">
        <v>21.583333333333332</v>
      </c>
    </row>
    <row r="6" spans="1:14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7" t="s">
        <v>75</v>
      </c>
      <c r="B8" s="10">
        <v>2</v>
      </c>
      <c r="C8" s="9">
        <v>7.291666666666667</v>
      </c>
      <c r="D8" s="9">
        <v>7.0000000000000009</v>
      </c>
      <c r="E8" s="9">
        <v>4.666666666666667</v>
      </c>
      <c r="F8" s="9">
        <v>18.666666666666668</v>
      </c>
      <c r="G8" s="9">
        <v>18.375</v>
      </c>
      <c r="H8" s="9">
        <v>16.333333333333332</v>
      </c>
      <c r="I8" s="9">
        <v>10.499999999999998</v>
      </c>
      <c r="J8" s="9">
        <v>9.9166666666666661</v>
      </c>
      <c r="K8" s="9">
        <v>13.125</v>
      </c>
      <c r="L8" s="9">
        <v>16.916666666666664</v>
      </c>
      <c r="M8" s="9">
        <v>19.249999999999996</v>
      </c>
      <c r="N8" s="9">
        <v>15.458333333333332</v>
      </c>
    </row>
    <row r="9" spans="1:14" x14ac:dyDescent="0.25">
      <c r="B9" s="10">
        <v>4</v>
      </c>
      <c r="C9" s="9">
        <v>16.041666666666668</v>
      </c>
      <c r="D9" s="9">
        <v>12.833333333333332</v>
      </c>
      <c r="E9" s="9">
        <v>13.125</v>
      </c>
      <c r="F9" s="9">
        <v>17.5</v>
      </c>
      <c r="G9" s="9">
        <v>22.75</v>
      </c>
      <c r="H9" s="9">
        <v>28.291666666666664</v>
      </c>
      <c r="I9" s="9">
        <v>11.958333333333334</v>
      </c>
      <c r="J9" s="9">
        <v>14.291666666666666</v>
      </c>
      <c r="K9" s="9">
        <v>10.791666666666666</v>
      </c>
      <c r="L9" s="9">
        <v>21.875</v>
      </c>
      <c r="M9" s="9">
        <v>25.083333333333336</v>
      </c>
      <c r="N9" s="9">
        <v>24.208333333333336</v>
      </c>
    </row>
    <row r="10" spans="1:14" x14ac:dyDescent="0.25">
      <c r="B10" s="10">
        <v>6</v>
      </c>
      <c r="C10" s="9">
        <v>13.708333333333334</v>
      </c>
      <c r="D10" s="9">
        <v>12.833333333333332</v>
      </c>
      <c r="E10" s="9">
        <v>16.625</v>
      </c>
      <c r="F10" s="9">
        <v>23.916666666666668</v>
      </c>
      <c r="G10" s="9">
        <v>23.041666666666664</v>
      </c>
      <c r="H10" s="9">
        <v>28.291666666666664</v>
      </c>
      <c r="I10" s="9">
        <v>14.875</v>
      </c>
      <c r="J10" s="9">
        <v>13.125</v>
      </c>
      <c r="K10" s="9">
        <v>15.166666666666668</v>
      </c>
      <c r="L10" s="9">
        <v>26.833333333333332</v>
      </c>
      <c r="M10" s="9">
        <v>25.958333333333332</v>
      </c>
      <c r="N10" s="9">
        <v>30.916666666666664</v>
      </c>
    </row>
    <row r="11" spans="1:14" x14ac:dyDescent="0.2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7" t="s">
        <v>76</v>
      </c>
      <c r="B13" s="7">
        <v>2</v>
      </c>
      <c r="C13" s="9">
        <v>18.96</v>
      </c>
      <c r="D13" s="9">
        <v>15.75</v>
      </c>
      <c r="E13" s="9">
        <v>14.58</v>
      </c>
      <c r="F13" s="9">
        <v>30.92</v>
      </c>
      <c r="G13" s="9">
        <v>37.92</v>
      </c>
      <c r="H13" s="9">
        <v>26.25</v>
      </c>
      <c r="I13" s="9">
        <v>16.333333333333332</v>
      </c>
      <c r="J13" s="9">
        <v>8.1666666666666661</v>
      </c>
      <c r="K13" s="9">
        <v>12.833333333333332</v>
      </c>
      <c r="L13" s="9">
        <v>31.79</v>
      </c>
      <c r="M13" s="9">
        <v>30.92</v>
      </c>
      <c r="N13" s="9">
        <v>29.46</v>
      </c>
    </row>
    <row r="14" spans="1:14" x14ac:dyDescent="0.25">
      <c r="B14" s="7">
        <v>4</v>
      </c>
      <c r="C14" s="9">
        <v>30.92</v>
      </c>
      <c r="D14" s="9">
        <v>37.33</v>
      </c>
      <c r="E14" s="9">
        <v>36.17</v>
      </c>
      <c r="F14" s="9">
        <v>49.29</v>
      </c>
      <c r="G14" s="9">
        <v>61.25</v>
      </c>
      <c r="H14" s="9">
        <v>51.04</v>
      </c>
      <c r="I14" s="9">
        <v>17.5</v>
      </c>
      <c r="J14" s="9">
        <v>18.666666666666668</v>
      </c>
      <c r="K14" s="9">
        <v>11.666666666666666</v>
      </c>
      <c r="L14" s="9">
        <v>46.08</v>
      </c>
      <c r="M14" s="9">
        <v>60.67</v>
      </c>
      <c r="N14" s="9">
        <v>49.29</v>
      </c>
    </row>
    <row r="15" spans="1:14" x14ac:dyDescent="0.25">
      <c r="B15" s="7">
        <v>6</v>
      </c>
      <c r="C15" s="9">
        <v>37.1</v>
      </c>
      <c r="D15" s="9">
        <v>44.8</v>
      </c>
      <c r="E15" s="9">
        <v>43.4</v>
      </c>
      <c r="F15" s="9">
        <v>59.15</v>
      </c>
      <c r="G15" s="9">
        <v>73.5</v>
      </c>
      <c r="H15" s="9">
        <v>61.25</v>
      </c>
      <c r="I15" s="9">
        <v>35</v>
      </c>
      <c r="J15" s="9">
        <v>30.333333333333336</v>
      </c>
      <c r="K15" s="9">
        <v>44.333333333333336</v>
      </c>
      <c r="L15" s="9">
        <v>55.3</v>
      </c>
      <c r="M15" s="9">
        <v>72.8</v>
      </c>
      <c r="N15" s="9">
        <v>59.15</v>
      </c>
    </row>
    <row r="16" spans="1:14" s="51" customFormat="1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51" customFormat="1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6" t="s">
        <v>79</v>
      </c>
      <c r="H18" s="21"/>
    </row>
    <row r="19" spans="1:14" x14ac:dyDescent="0.25">
      <c r="C19" s="39"/>
      <c r="D19" s="39"/>
      <c r="E19" s="39"/>
      <c r="F19" s="39"/>
      <c r="G19" s="39"/>
      <c r="H19" s="39"/>
      <c r="I19" s="39"/>
    </row>
    <row r="20" spans="1:14" x14ac:dyDescent="0.25">
      <c r="B20" s="39"/>
      <c r="C20" s="47" t="s">
        <v>1</v>
      </c>
      <c r="D20" s="47"/>
      <c r="E20" s="6" t="s">
        <v>80</v>
      </c>
      <c r="F20" s="47"/>
      <c r="G20" s="6" t="s">
        <v>81</v>
      </c>
      <c r="H20" s="47"/>
      <c r="J20" s="9"/>
      <c r="K20" s="9"/>
    </row>
    <row r="21" spans="1:14" x14ac:dyDescent="0.25">
      <c r="A21" s="43" t="s">
        <v>74</v>
      </c>
      <c r="B21" s="39"/>
      <c r="C21" s="9">
        <f>AVERAGE(F4:H4)/AVERAGE($C$4:$E$4)*100</f>
        <v>158.4795321637427</v>
      </c>
      <c r="D21" s="39"/>
      <c r="E21" s="9">
        <f>AVERAGE(I4:K4)/AVERAGE($C$4:$E$4)*100</f>
        <v>98.837092731829586</v>
      </c>
      <c r="F21" s="39"/>
      <c r="G21" s="9">
        <f>AVERAGE(L4:N4)/AVERAGE($C$4:$E$4)*100</f>
        <v>137.42690058479531</v>
      </c>
      <c r="H21" s="39"/>
      <c r="J21" s="9"/>
      <c r="K21" s="9"/>
    </row>
    <row r="22" spans="1:14" x14ac:dyDescent="0.25">
      <c r="A22" s="43" t="s">
        <v>75</v>
      </c>
      <c r="B22" s="39"/>
      <c r="C22" s="9">
        <f>AVERAGE(F9:H9)/AVERAGE($C$9:$E$9)*100</f>
        <v>163.19444444444443</v>
      </c>
      <c r="D22" s="39"/>
      <c r="E22" s="9">
        <f>AVERAGE(I9:K9)/AVERAGE($C$9:$E$9)*100</f>
        <v>88.194444444444443</v>
      </c>
      <c r="F22" s="39"/>
      <c r="G22" s="9">
        <f>AVERAGE(L9:N9)/AVERAGE($C$9:$E$9)*100</f>
        <v>169.44444444444446</v>
      </c>
      <c r="H22" s="39"/>
      <c r="J22" s="9"/>
      <c r="K22" s="9"/>
    </row>
    <row r="23" spans="1:14" x14ac:dyDescent="0.25">
      <c r="A23" s="43" t="s">
        <v>76</v>
      </c>
      <c r="B23" s="39"/>
      <c r="C23" s="9">
        <f>AVERAGE(F14:H14)/AVERAGE($C$14:$E$14)*100</f>
        <v>154.74047117410456</v>
      </c>
      <c r="D23" s="39"/>
      <c r="E23" s="9">
        <f>AVERAGE(I14:K14)/AVERAGE($C$14:$E$14)*100</f>
        <v>45.808593500606527</v>
      </c>
      <c r="F23" s="39"/>
      <c r="G23" s="9">
        <f>AVERAGE(L14:N14)/AVERAGE($C$14:$E$14)*100</f>
        <v>149.4349741428845</v>
      </c>
      <c r="H23" s="39"/>
    </row>
    <row r="24" spans="1:14" x14ac:dyDescent="0.25">
      <c r="B24" s="27"/>
      <c r="H24" s="39"/>
    </row>
    <row r="25" spans="1:14" x14ac:dyDescent="0.25">
      <c r="A25" s="70" t="s">
        <v>59</v>
      </c>
      <c r="C25" s="9">
        <f>AVERAGE(C21:C22,C23)</f>
        <v>158.80481592743055</v>
      </c>
      <c r="D25" s="39"/>
      <c r="E25" s="9">
        <f>AVERAGE(E21:E23)</f>
        <v>77.613376892293516</v>
      </c>
      <c r="F25" s="39"/>
      <c r="G25" s="9">
        <f>AVERAGE(G21:G22,G23)</f>
        <v>152.10210639070809</v>
      </c>
      <c r="H25" s="39"/>
    </row>
    <row r="26" spans="1:14" x14ac:dyDescent="0.25">
      <c r="A26" s="27" t="s">
        <v>68</v>
      </c>
      <c r="C26" s="9">
        <f>STDEV(C21:C22,C23)</f>
        <v>4.2363631996199835</v>
      </c>
      <c r="D26" s="39"/>
      <c r="E26" s="9">
        <f>STDEV(E21:E23)</f>
        <v>28.05306891565241</v>
      </c>
      <c r="F26" s="39"/>
      <c r="G26" s="9">
        <f>STDEV(G21:G22,G23)</f>
        <v>16.174547119523151</v>
      </c>
      <c r="H26" s="9"/>
      <c r="J26" s="9"/>
      <c r="K26" s="9"/>
    </row>
    <row r="27" spans="1:14" x14ac:dyDescent="0.25">
      <c r="H27" s="9"/>
      <c r="I27" s="9"/>
      <c r="J27" s="9"/>
      <c r="K27" s="9"/>
    </row>
    <row r="28" spans="1:14" x14ac:dyDescent="0.25">
      <c r="H28" s="9"/>
      <c r="I28" s="9"/>
      <c r="J28" s="9"/>
      <c r="K28" s="9"/>
    </row>
    <row r="29" spans="1:14" x14ac:dyDescent="0.25">
      <c r="H29" s="9"/>
      <c r="I29" s="9"/>
      <c r="J29" s="9"/>
      <c r="K29" s="9"/>
    </row>
  </sheetData>
  <mergeCells count="4">
    <mergeCell ref="C2:E2"/>
    <mergeCell ref="F2:H2"/>
    <mergeCell ref="I2:K2"/>
    <mergeCell ref="L2: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workbookViewId="0">
      <selection activeCell="A26" sqref="A26"/>
    </sheetView>
  </sheetViews>
  <sheetFormatPr defaultColWidth="8.85546875" defaultRowHeight="12" x14ac:dyDescent="0.25"/>
  <cols>
    <col min="1" max="1" width="12.42578125" style="46" customWidth="1"/>
    <col min="2" max="16384" width="8.85546875" style="46"/>
  </cols>
  <sheetData>
    <row r="2" spans="1:17" x14ac:dyDescent="0.25">
      <c r="B2" s="45" t="s">
        <v>73</v>
      </c>
      <c r="C2" s="154" t="s">
        <v>0</v>
      </c>
      <c r="D2" s="154"/>
      <c r="E2" s="154"/>
      <c r="F2" s="153" t="s">
        <v>1</v>
      </c>
      <c r="G2" s="153"/>
      <c r="H2" s="153"/>
      <c r="I2" s="153" t="s">
        <v>4</v>
      </c>
      <c r="J2" s="153"/>
      <c r="K2" s="153"/>
      <c r="L2" s="153" t="s">
        <v>5</v>
      </c>
      <c r="M2" s="153"/>
      <c r="N2" s="153"/>
      <c r="O2" s="153" t="s">
        <v>6</v>
      </c>
      <c r="P2" s="153"/>
      <c r="Q2" s="153"/>
    </row>
    <row r="3" spans="1:17" x14ac:dyDescent="0.25">
      <c r="A3" s="12" t="s">
        <v>74</v>
      </c>
      <c r="B3" s="45">
        <v>2</v>
      </c>
      <c r="C3" s="19">
        <v>2.1746672879999998</v>
      </c>
      <c r="D3" s="19">
        <v>2.4200927120000002</v>
      </c>
      <c r="E3" s="19">
        <v>3.4111199999999999</v>
      </c>
      <c r="F3" s="4">
        <v>4.375</v>
      </c>
      <c r="G3" s="4">
        <v>5.5416670000000003</v>
      </c>
      <c r="H3" s="4">
        <v>3.8</v>
      </c>
      <c r="I3" s="4">
        <v>4.0833329999999997</v>
      </c>
      <c r="J3" s="4">
        <v>4.0833329999999997</v>
      </c>
      <c r="K3" s="4">
        <v>4.3</v>
      </c>
      <c r="L3" s="4">
        <v>2.9166669999999999</v>
      </c>
      <c r="M3" s="4">
        <v>3.5</v>
      </c>
      <c r="N3" s="4">
        <v>3.34</v>
      </c>
      <c r="O3" s="4">
        <v>2.0416669999999999</v>
      </c>
      <c r="P3" s="4">
        <v>1.75</v>
      </c>
      <c r="Q3" s="4">
        <v>1.67</v>
      </c>
    </row>
    <row r="4" spans="1:17" x14ac:dyDescent="0.25">
      <c r="A4" s="12"/>
      <c r="B4" s="45">
        <v>4</v>
      </c>
      <c r="C4" s="19">
        <v>3.2620000000000013</v>
      </c>
      <c r="D4" s="19">
        <v>2.3980000000000001</v>
      </c>
      <c r="E4" s="19">
        <v>3.2619999999999987</v>
      </c>
      <c r="F4" s="4">
        <v>6.7083329999999997</v>
      </c>
      <c r="G4" s="4">
        <v>7.5833329999999997</v>
      </c>
      <c r="H4" s="4">
        <v>5.9</v>
      </c>
      <c r="I4" s="4">
        <v>7</v>
      </c>
      <c r="J4" s="4">
        <v>7.875</v>
      </c>
      <c r="K4" s="4">
        <v>7.4</v>
      </c>
      <c r="L4" s="4">
        <v>4.9583329999999997</v>
      </c>
      <c r="M4" s="4">
        <v>6.4166670000000003</v>
      </c>
      <c r="N4" s="4">
        <v>5.5</v>
      </c>
      <c r="O4" s="4">
        <v>3.2083330000000001</v>
      </c>
      <c r="P4" s="4">
        <v>3.7916669999999999</v>
      </c>
      <c r="Q4" s="4">
        <v>4.5</v>
      </c>
    </row>
    <row r="5" spans="1:17" x14ac:dyDescent="0.25">
      <c r="A5" s="12"/>
      <c r="B5" s="45">
        <v>6</v>
      </c>
      <c r="C5" s="19">
        <v>1.9667288000000001</v>
      </c>
      <c r="D5" s="19">
        <v>2.2871999999999999</v>
      </c>
      <c r="E5" s="19">
        <v>2.9016272880000002</v>
      </c>
      <c r="F5" s="4">
        <v>11.08333</v>
      </c>
      <c r="G5" s="4">
        <v>10.79167</v>
      </c>
      <c r="H5" s="4">
        <v>10.5</v>
      </c>
      <c r="I5" s="4">
        <v>11.375</v>
      </c>
      <c r="J5" s="4">
        <v>11.66667</v>
      </c>
      <c r="K5" s="4">
        <v>10.9</v>
      </c>
      <c r="L5" s="4">
        <v>5.5416670000000003</v>
      </c>
      <c r="M5" s="4">
        <v>5.25</v>
      </c>
      <c r="N5" s="4">
        <v>5.8</v>
      </c>
      <c r="O5" s="4">
        <v>3.5</v>
      </c>
      <c r="P5" s="4">
        <v>4.9583329999999997</v>
      </c>
      <c r="Q5" s="4">
        <v>4.8600000000000003</v>
      </c>
    </row>
    <row r="6" spans="1:17" x14ac:dyDescent="0.25">
      <c r="C6" s="9"/>
      <c r="D6" s="9"/>
      <c r="E6" s="9"/>
    </row>
    <row r="7" spans="1:17" ht="12.75" thickBot="1" x14ac:dyDescent="0.3">
      <c r="C7" s="9"/>
      <c r="D7" s="9"/>
      <c r="E7" s="9"/>
    </row>
    <row r="8" spans="1:17" x14ac:dyDescent="0.25">
      <c r="A8" s="30" t="s">
        <v>75</v>
      </c>
      <c r="B8" s="31">
        <v>2</v>
      </c>
      <c r="C8" s="41">
        <v>4.8499999999999996</v>
      </c>
      <c r="D8" s="41">
        <v>5.67</v>
      </c>
      <c r="E8" s="41">
        <v>4.75</v>
      </c>
      <c r="F8" s="41">
        <v>11.859167380000001</v>
      </c>
      <c r="G8" s="41">
        <v>8.1319999999999997</v>
      </c>
      <c r="H8" s="41">
        <v>9.3625000000000007</v>
      </c>
      <c r="I8" s="41">
        <v>8.0152000000000001</v>
      </c>
      <c r="J8" s="41">
        <v>7.6113327119999994</v>
      </c>
      <c r="K8" s="41">
        <v>7.6113327119999994</v>
      </c>
      <c r="L8" s="41">
        <v>5.4366672879999998</v>
      </c>
      <c r="M8" s="41">
        <v>6.524</v>
      </c>
      <c r="N8" s="41">
        <v>6.2257600000000002</v>
      </c>
      <c r="O8" s="41">
        <v>3.262</v>
      </c>
      <c r="P8" s="41">
        <v>3.1128800000000001</v>
      </c>
      <c r="Q8" s="48">
        <v>3.805667288</v>
      </c>
    </row>
    <row r="9" spans="1:17" x14ac:dyDescent="0.25">
      <c r="A9" s="34" t="s">
        <v>72</v>
      </c>
      <c r="B9" s="45">
        <v>4</v>
      </c>
      <c r="C9" s="19">
        <v>7.5</v>
      </c>
      <c r="D9" s="19">
        <v>6.25</v>
      </c>
      <c r="E9" s="19">
        <v>5.24</v>
      </c>
      <c r="F9" s="19">
        <v>16.22833262</v>
      </c>
      <c r="G9" s="19">
        <v>14.355832619999999</v>
      </c>
      <c r="H9" s="19">
        <v>12.626000000000001</v>
      </c>
      <c r="I9" s="19">
        <v>14.679</v>
      </c>
      <c r="J9" s="19">
        <v>13.048</v>
      </c>
      <c r="K9" s="19">
        <v>13.793600000000001</v>
      </c>
      <c r="L9" s="19">
        <v>10.329667288000001</v>
      </c>
      <c r="M9" s="19">
        <v>9.7860000000000014</v>
      </c>
      <c r="N9" s="19">
        <v>9.2423327119999996</v>
      </c>
      <c r="O9" s="19">
        <v>7.067667288</v>
      </c>
      <c r="P9" s="19">
        <v>8.3879999999999999</v>
      </c>
      <c r="Q9" s="49">
        <v>5.9803327120000009</v>
      </c>
    </row>
    <row r="10" spans="1:17" ht="12.75" thickBot="1" x14ac:dyDescent="0.3">
      <c r="A10" s="36"/>
      <c r="B10" s="37">
        <v>6</v>
      </c>
      <c r="C10" s="42">
        <v>12.91667</v>
      </c>
      <c r="D10" s="42">
        <v>12.041667</v>
      </c>
      <c r="E10" s="42">
        <v>13.94</v>
      </c>
      <c r="F10" s="42">
        <v>23.0941738</v>
      </c>
      <c r="G10" s="42">
        <v>23.7183262</v>
      </c>
      <c r="H10" s="42">
        <v>22.470000000000002</v>
      </c>
      <c r="I10" s="42">
        <v>20.317600000000002</v>
      </c>
      <c r="J10" s="42">
        <v>21.202999999999999</v>
      </c>
      <c r="K10" s="42">
        <v>21.746672880000002</v>
      </c>
      <c r="L10" s="42">
        <v>11.960667288000002</v>
      </c>
      <c r="M10" s="42">
        <v>10.252000000000001</v>
      </c>
      <c r="N10" s="42">
        <v>10.811199999999999</v>
      </c>
      <c r="O10" s="42">
        <v>9.0590400000000013</v>
      </c>
      <c r="P10" s="42">
        <v>9.2423327119999996</v>
      </c>
      <c r="Q10" s="50">
        <v>6.524</v>
      </c>
    </row>
    <row r="11" spans="1:17" x14ac:dyDescent="0.2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C12" s="9"/>
      <c r="D12" s="9"/>
      <c r="E12" s="9"/>
    </row>
    <row r="13" spans="1:17" x14ac:dyDescent="0.25">
      <c r="A13" s="46" t="s">
        <v>76</v>
      </c>
      <c r="B13" s="45">
        <v>2</v>
      </c>
      <c r="C13" s="9">
        <v>4.4783998000000018</v>
      </c>
      <c r="D13" s="9">
        <v>3.2922142000000001</v>
      </c>
      <c r="E13" s="9">
        <v>4.4783997999999983</v>
      </c>
      <c r="F13" s="9">
        <v>7.0831999999999997</v>
      </c>
      <c r="G13" s="9">
        <v>8.1550000000000011</v>
      </c>
      <c r="H13" s="9">
        <v>10.329667288000001</v>
      </c>
      <c r="I13" s="9">
        <v>8.7383326199999996</v>
      </c>
      <c r="J13" s="9">
        <v>8.7383326199999996</v>
      </c>
      <c r="K13" s="9">
        <v>9.202</v>
      </c>
      <c r="L13" s="9">
        <v>6.24166738</v>
      </c>
      <c r="M13" s="9">
        <v>7.49</v>
      </c>
      <c r="N13" s="9">
        <v>7.1475999999999997</v>
      </c>
      <c r="O13" s="9">
        <v>3.5737999999999999</v>
      </c>
      <c r="P13" s="9">
        <v>3.7450000000000001</v>
      </c>
      <c r="Q13" s="9">
        <v>4.3691673800000004</v>
      </c>
    </row>
    <row r="14" spans="1:17" x14ac:dyDescent="0.25">
      <c r="B14" s="45">
        <v>4</v>
      </c>
      <c r="C14" s="9">
        <v>7.4829999999999997</v>
      </c>
      <c r="D14" s="9">
        <v>9.5265000000000004</v>
      </c>
      <c r="E14" s="9">
        <v>8.1376480000000004</v>
      </c>
      <c r="F14" s="9">
        <v>16.852500000000003</v>
      </c>
      <c r="G14" s="9">
        <v>14.98</v>
      </c>
      <c r="H14" s="9">
        <v>15.836000000000002</v>
      </c>
      <c r="I14" s="9">
        <v>10.997600000000002</v>
      </c>
      <c r="J14" s="9">
        <v>12.504332712</v>
      </c>
      <c r="K14" s="9">
        <v>14.135332712</v>
      </c>
      <c r="L14" s="9">
        <v>10.61083262</v>
      </c>
      <c r="M14" s="9">
        <v>11.235000000000001</v>
      </c>
      <c r="N14" s="9">
        <v>11.770000000000001</v>
      </c>
      <c r="O14" s="9">
        <v>9.6300000000000008</v>
      </c>
      <c r="P14" s="9">
        <v>6.8658326200000008</v>
      </c>
      <c r="Q14" s="9">
        <v>8.1141673799999996</v>
      </c>
    </row>
    <row r="15" spans="1:17" x14ac:dyDescent="0.25">
      <c r="B15" s="45">
        <v>6</v>
      </c>
      <c r="C15" s="9">
        <v>16.294507884000001</v>
      </c>
      <c r="D15" s="9">
        <v>14.224950788399999</v>
      </c>
      <c r="E15" s="9">
        <v>15.714888</v>
      </c>
      <c r="F15" s="9">
        <v>23.326000000000001</v>
      </c>
      <c r="G15" s="9">
        <v>24.342500000000001</v>
      </c>
      <c r="H15" s="9">
        <v>24.966673800000002</v>
      </c>
      <c r="I15" s="9">
        <v>19.572000000000003</v>
      </c>
      <c r="J15" s="9">
        <v>20.115672880000002</v>
      </c>
      <c r="K15" s="9">
        <v>20.65932712</v>
      </c>
      <c r="L15" s="9">
        <v>11.859167380000001</v>
      </c>
      <c r="M15" s="9">
        <v>12.412000000000001</v>
      </c>
      <c r="N15" s="9">
        <v>13.731667380000001</v>
      </c>
      <c r="O15" s="9">
        <v>10.400400000000001</v>
      </c>
      <c r="P15" s="9">
        <v>7.49</v>
      </c>
      <c r="Q15" s="9">
        <v>10.61083262</v>
      </c>
    </row>
    <row r="16" spans="1:17" x14ac:dyDescent="0.25">
      <c r="B16" s="4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8" spans="1:15" x14ac:dyDescent="0.25">
      <c r="A18" s="6" t="s">
        <v>79</v>
      </c>
      <c r="H18" s="21"/>
    </row>
    <row r="20" spans="1:15" x14ac:dyDescent="0.25">
      <c r="C20" s="45" t="s">
        <v>1</v>
      </c>
      <c r="D20" s="45"/>
      <c r="F20" s="45" t="s">
        <v>4</v>
      </c>
      <c r="G20" s="45"/>
      <c r="I20" s="45" t="s">
        <v>5</v>
      </c>
      <c r="J20" s="45"/>
      <c r="L20" s="45" t="s">
        <v>6</v>
      </c>
      <c r="N20" s="45"/>
      <c r="O20" s="45"/>
    </row>
    <row r="21" spans="1:15" x14ac:dyDescent="0.25">
      <c r="A21" s="43" t="s">
        <v>74</v>
      </c>
      <c r="C21" s="9">
        <f>AVERAGE(F4:H4)/AVERAGE($C$4:$E$4)*100</f>
        <v>226.3132257341403</v>
      </c>
      <c r="F21" s="9">
        <f>AVERAGE(I4:K4)/AVERAGE($C$4:$E$4)*100</f>
        <v>249.66375252185605</v>
      </c>
      <c r="I21" s="9">
        <f>AVERAGE(L4:N4)/AVERAGE($C$4:$E$4)*100</f>
        <v>189.13920645595158</v>
      </c>
      <c r="L21" s="9">
        <f>AVERAGE(O4:Q4)/AVERAGE($C$4:$E$4)*100</f>
        <v>128.89486662183367</v>
      </c>
    </row>
    <row r="22" spans="1:15" x14ac:dyDescent="0.25">
      <c r="A22" s="43" t="s">
        <v>75</v>
      </c>
      <c r="C22" s="9">
        <f>AVERAGE(F9:H9)/AVERAGE($C$9:$E$9)*100</f>
        <v>227.54168109531327</v>
      </c>
      <c r="F22" s="9">
        <f>AVERAGE(I9:K9)/AVERAGE($C$9:$E$9)*100</f>
        <v>218.64454976303315</v>
      </c>
      <c r="I22" s="9">
        <f>AVERAGE(L9:N9)/AVERAGE($C$9:$E$9)*100</f>
        <v>154.59715639810426</v>
      </c>
      <c r="L22" s="9">
        <f>AVERAGE(O9:Q9)/AVERAGE($C$9:$E$9)*100</f>
        <v>112.88046340179041</v>
      </c>
    </row>
    <row r="23" spans="1:15" x14ac:dyDescent="0.25">
      <c r="A23" s="43" t="s">
        <v>76</v>
      </c>
      <c r="C23" s="9">
        <f>AVERAGE(F14:H14)/AVERAGE($C$14:$E$14)*100</f>
        <v>189.55827515708742</v>
      </c>
      <c r="F23" s="9">
        <f>AVERAGE(I14:K14)/AVERAGE($C$14:$E$14)*100</f>
        <v>149.66812707349558</v>
      </c>
      <c r="I23" s="9">
        <f>AVERAGE(L14:N14)/AVERAGE($C$14:$E$14)*100</f>
        <v>133.6765211705121</v>
      </c>
      <c r="L23" s="9">
        <f>AVERAGE(O14:Q14)/AVERAGE($C$14:$E$14)*100</f>
        <v>97.863980440247147</v>
      </c>
    </row>
    <row r="24" spans="1:15" x14ac:dyDescent="0.25">
      <c r="C24" s="9"/>
      <c r="F24" s="9"/>
      <c r="I24" s="9"/>
    </row>
    <row r="25" spans="1:15" x14ac:dyDescent="0.25">
      <c r="A25" s="70" t="s">
        <v>59</v>
      </c>
      <c r="C25" s="9">
        <f t="shared" ref="C25" si="0">AVERAGE(C21:C24)</f>
        <v>214.47106066218032</v>
      </c>
      <c r="F25" s="9">
        <f>AVERAGE(F21:F24)</f>
        <v>205.99214311946162</v>
      </c>
      <c r="I25" s="9">
        <f>AVERAGE(I21:I24)</f>
        <v>159.13762800818932</v>
      </c>
      <c r="L25" s="9">
        <f>AVERAGE(L21:L24)</f>
        <v>113.21310348795707</v>
      </c>
    </row>
    <row r="26" spans="1:15" x14ac:dyDescent="0.25">
      <c r="A26" s="27" t="s">
        <v>68</v>
      </c>
      <c r="C26" s="9">
        <f t="shared" ref="C26" si="1">STDEV(C21:C24)</f>
        <v>21.58384666505658</v>
      </c>
      <c r="F26" s="9">
        <f>STDEV(F21:F24)</f>
        <v>51.184409956625551</v>
      </c>
      <c r="I26" s="9">
        <f>STDEV(I21:I24)</f>
        <v>28.008735719403962</v>
      </c>
      <c r="L26" s="9">
        <f>STDEV(L21:L24)</f>
        <v>15.518117198095965</v>
      </c>
    </row>
    <row r="27" spans="1:15" x14ac:dyDescent="0.25">
      <c r="I27" s="9"/>
      <c r="J27" s="9"/>
      <c r="K27" s="9"/>
    </row>
    <row r="28" spans="1:15" x14ac:dyDescent="0.25">
      <c r="H28" s="9"/>
      <c r="I28" s="9"/>
      <c r="J28" s="9"/>
      <c r="K28" s="9"/>
      <c r="L28" s="9"/>
      <c r="M28" s="9"/>
      <c r="N28" s="9"/>
    </row>
    <row r="29" spans="1:15" x14ac:dyDescent="0.25">
      <c r="H29" s="9"/>
      <c r="I29" s="9"/>
      <c r="J29" s="9"/>
      <c r="K29" s="9"/>
      <c r="L29" s="9"/>
      <c r="M29" s="9"/>
      <c r="N29" s="9"/>
    </row>
    <row r="30" spans="1:15" x14ac:dyDescent="0.25">
      <c r="L30" s="9"/>
      <c r="M30" s="9"/>
      <c r="N30" s="9"/>
    </row>
  </sheetData>
  <mergeCells count="5">
    <mergeCell ref="I2:K2"/>
    <mergeCell ref="L2:N2"/>
    <mergeCell ref="O2:Q2"/>
    <mergeCell ref="F2:H2"/>
    <mergeCell ref="C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3"/>
  <sheetViews>
    <sheetView workbookViewId="0">
      <selection activeCell="A20" sqref="A20"/>
    </sheetView>
  </sheetViews>
  <sheetFormatPr defaultColWidth="8.85546875" defaultRowHeight="12" x14ac:dyDescent="0.25"/>
  <cols>
    <col min="1" max="1" width="16" style="46" customWidth="1"/>
    <col min="2" max="16384" width="8.85546875" style="46"/>
  </cols>
  <sheetData>
    <row r="2" spans="1:23" ht="14.1" customHeight="1" x14ac:dyDescent="0.2">
      <c r="B2" s="46" t="s">
        <v>73</v>
      </c>
      <c r="C2" s="156" t="s">
        <v>0</v>
      </c>
      <c r="D2" s="156"/>
      <c r="E2" s="156"/>
      <c r="F2" s="155" t="s">
        <v>1</v>
      </c>
      <c r="G2" s="155"/>
      <c r="H2" s="155"/>
      <c r="I2" s="155" t="s">
        <v>69</v>
      </c>
      <c r="J2" s="155"/>
      <c r="K2" s="155"/>
      <c r="L2" s="155" t="s">
        <v>70</v>
      </c>
      <c r="M2" s="155"/>
      <c r="N2" s="155"/>
      <c r="O2" s="155" t="s">
        <v>71</v>
      </c>
      <c r="P2" s="155"/>
      <c r="Q2" s="155"/>
      <c r="R2" s="155" t="s">
        <v>82</v>
      </c>
      <c r="S2" s="155"/>
      <c r="T2" s="155"/>
      <c r="U2" s="155" t="s">
        <v>62</v>
      </c>
      <c r="V2" s="155"/>
      <c r="W2" s="155"/>
    </row>
    <row r="3" spans="1:23" x14ac:dyDescent="0.2">
      <c r="A3" s="46" t="s">
        <v>74</v>
      </c>
      <c r="B3" s="46">
        <v>4</v>
      </c>
      <c r="C3" s="22">
        <v>17.5</v>
      </c>
      <c r="D3" s="22">
        <v>32.666670000000003</v>
      </c>
      <c r="E3" s="22">
        <v>25.66667</v>
      </c>
      <c r="F3" s="22">
        <v>50.75</v>
      </c>
      <c r="G3" s="22">
        <v>49.875</v>
      </c>
      <c r="H3" s="22">
        <v>45.208329999999997</v>
      </c>
      <c r="I3" s="22">
        <v>41.416670000000003</v>
      </c>
      <c r="J3" s="22">
        <v>49.583329999999997</v>
      </c>
      <c r="K3" s="22">
        <v>42</v>
      </c>
      <c r="L3" s="22">
        <v>34.416670000000003</v>
      </c>
      <c r="M3" s="22">
        <v>36.458329999999997</v>
      </c>
      <c r="N3" s="22">
        <v>37.916670000000003</v>
      </c>
      <c r="O3" s="22">
        <v>17.79167</v>
      </c>
      <c r="P3" s="22">
        <v>16.91667</v>
      </c>
      <c r="Q3" s="22">
        <v>18.95833</v>
      </c>
      <c r="R3" s="22">
        <v>3.7916669999999999</v>
      </c>
      <c r="S3" s="22">
        <v>7.2916670000000003</v>
      </c>
      <c r="T3" s="22">
        <v>5.8333329999999997</v>
      </c>
      <c r="U3" s="22">
        <v>49</v>
      </c>
      <c r="V3" s="22">
        <v>59.5</v>
      </c>
      <c r="W3" s="22">
        <v>67.666659999999993</v>
      </c>
    </row>
    <row r="4" spans="1:23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9"/>
      <c r="R4" s="9"/>
      <c r="S4" s="9"/>
      <c r="T4" s="9"/>
      <c r="U4" s="9"/>
      <c r="V4" s="9"/>
      <c r="W4" s="9"/>
    </row>
    <row r="5" spans="1:23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/>
      <c r="Q5" s="9"/>
      <c r="R5" s="9"/>
      <c r="S5" s="9"/>
      <c r="T5" s="9"/>
      <c r="U5" s="9"/>
      <c r="V5" s="9"/>
      <c r="W5" s="9"/>
    </row>
    <row r="6" spans="1:23" x14ac:dyDescent="0.2">
      <c r="A6" s="46" t="s">
        <v>75</v>
      </c>
      <c r="B6" s="46">
        <v>4</v>
      </c>
      <c r="C6" s="9">
        <v>21.427779999999998</v>
      </c>
      <c r="D6" s="9">
        <v>19.466660000000001</v>
      </c>
      <c r="E6" s="9">
        <v>26.582000000000001</v>
      </c>
      <c r="F6" s="22">
        <v>44.625</v>
      </c>
      <c r="G6" s="22">
        <v>42.583329999999997</v>
      </c>
      <c r="H6" s="22">
        <v>40.541670000000003</v>
      </c>
      <c r="I6" s="22">
        <v>46.958329999999997</v>
      </c>
      <c r="J6" s="22">
        <v>39.083329999999997</v>
      </c>
      <c r="K6" s="22">
        <v>47.541670000000003</v>
      </c>
      <c r="L6" s="22">
        <v>25.66667</v>
      </c>
      <c r="M6" s="22">
        <v>26.25</v>
      </c>
      <c r="N6" s="22">
        <v>37.625</v>
      </c>
      <c r="O6" s="22">
        <v>13.70833</v>
      </c>
      <c r="P6" s="22">
        <v>15.16667</v>
      </c>
      <c r="Q6" s="22">
        <v>13.70833</v>
      </c>
      <c r="R6" s="22">
        <v>14</v>
      </c>
      <c r="S6" s="22">
        <v>11.08333</v>
      </c>
      <c r="T6" s="22">
        <v>9.3333329999999997</v>
      </c>
      <c r="U6" s="9">
        <v>43.57</v>
      </c>
      <c r="V6" s="9">
        <v>45.036700000000003</v>
      </c>
      <c r="W6" s="9">
        <v>53.548000000000002</v>
      </c>
    </row>
    <row r="7" spans="1:23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5"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5">
      <c r="A9" s="46" t="s">
        <v>76</v>
      </c>
      <c r="B9" s="46">
        <v>4</v>
      </c>
      <c r="C9" s="9">
        <v>37.340670000000003</v>
      </c>
      <c r="D9" s="9">
        <v>30.340669999999999</v>
      </c>
      <c r="E9" s="9">
        <v>22.173999999999999</v>
      </c>
      <c r="F9" s="9">
        <v>56.3</v>
      </c>
      <c r="G9" s="9">
        <v>49.882329999999996</v>
      </c>
      <c r="H9" s="9">
        <v>54.548999999999999</v>
      </c>
      <c r="I9" s="9">
        <v>46.090670000000003</v>
      </c>
      <c r="J9" s="9">
        <v>54.257329999999996</v>
      </c>
      <c r="K9" s="9">
        <v>47.466000000000001</v>
      </c>
      <c r="L9" s="9">
        <v>39.06709</v>
      </c>
      <c r="M9" s="9">
        <v>43.670589999999997</v>
      </c>
      <c r="N9" s="9">
        <v>41.323300000000003</v>
      </c>
      <c r="O9" s="9">
        <v>23.63233</v>
      </c>
      <c r="P9" s="9">
        <v>21.465669999999999</v>
      </c>
      <c r="Q9" s="9">
        <v>21.906700000000001</v>
      </c>
      <c r="R9" s="9">
        <v>8.5667000000000009</v>
      </c>
      <c r="S9" s="9">
        <v>12.065666999999999</v>
      </c>
      <c r="T9" s="9">
        <v>9.5073329999999991</v>
      </c>
      <c r="U9" s="9">
        <v>56.374000000000002</v>
      </c>
      <c r="V9" s="9">
        <v>63.173999999999999</v>
      </c>
      <c r="W9" s="9">
        <v>72.430660000000003</v>
      </c>
    </row>
    <row r="10" spans="1:23" x14ac:dyDescent="0.25">
      <c r="C10" s="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2" spans="1:23" x14ac:dyDescent="0.25">
      <c r="A12" s="6" t="s">
        <v>79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25">
      <c r="C13" s="47"/>
      <c r="D13" s="47"/>
      <c r="E13" s="47"/>
      <c r="F13" s="47"/>
      <c r="G13" s="47"/>
      <c r="H13" s="47"/>
      <c r="K13" s="6"/>
    </row>
    <row r="14" spans="1:23" x14ac:dyDescent="0.25">
      <c r="C14" s="47" t="s">
        <v>1</v>
      </c>
      <c r="D14" s="47" t="s">
        <v>63</v>
      </c>
      <c r="E14" s="47" t="s">
        <v>70</v>
      </c>
      <c r="F14" s="47" t="s">
        <v>71</v>
      </c>
      <c r="G14" s="47" t="s">
        <v>82</v>
      </c>
      <c r="H14" s="47" t="s">
        <v>62</v>
      </c>
    </row>
    <row r="15" spans="1:23" x14ac:dyDescent="0.25">
      <c r="A15" s="43" t="s">
        <v>74</v>
      </c>
      <c r="C15" s="9">
        <f>AVERAGE(F3:H3)/AVERAGE($C$3:$E$3)*100</f>
        <v>192.30767100591899</v>
      </c>
      <c r="D15" s="9">
        <f>AVERAGE(I3:K3)/AVERAGE($C$3:$E$3)*100</f>
        <v>175.384599966189</v>
      </c>
      <c r="E15" s="9">
        <f>AVERAGE(L3:N3)/AVERAGE($C$3:$E$3)*100</f>
        <v>143.46153024514018</v>
      </c>
      <c r="F15" s="9">
        <f>AVERAGE(O3:Q3)/AVERAGE($C$3:$E$3)*100</f>
        <v>70.769228943364482</v>
      </c>
      <c r="G15" s="9">
        <f>AVERAGE(R3:T3)/AVERAGE($C$3:$E$3)*100</f>
        <v>22.307690786137069</v>
      </c>
      <c r="H15" s="9">
        <f>AVERAGE(U3:W3)/AVERAGE($C$3:$E$3)*100</f>
        <v>232.30766309383176</v>
      </c>
      <c r="I15" s="9"/>
      <c r="K15" s="9"/>
      <c r="L15" s="9"/>
      <c r="M15" s="9"/>
      <c r="N15" s="9"/>
      <c r="O15" s="9"/>
      <c r="P15" s="9"/>
      <c r="Q15" s="9"/>
    </row>
    <row r="16" spans="1:23" x14ac:dyDescent="0.25">
      <c r="A16" s="43" t="s">
        <v>75</v>
      </c>
      <c r="C16" s="9">
        <f>AVERAGE(F6:H6)/AVERAGE($C$6:$E$6)*100</f>
        <v>189.32534081525344</v>
      </c>
      <c r="D16" s="9">
        <f>AVERAGE(I6:K6)/AVERAGE($C$6:$E$6)*100</f>
        <v>197.9703286065477</v>
      </c>
      <c r="E16" s="9">
        <f>AVERAGE(L6:N6)/AVERAGE($C$6:$E$6)*100</f>
        <v>132.70064336529904</v>
      </c>
      <c r="F16" s="9">
        <f>AVERAGE(O6:Q6)/AVERAGE($C$6:$E$6)*100</f>
        <v>63.108441998421974</v>
      </c>
      <c r="G16" s="9">
        <f>AVERAGE(R6:T6)/AVERAGE($C$6:$E$6)*100</f>
        <v>51.005451680616218</v>
      </c>
      <c r="H16" s="9">
        <f>AVERAGE(U6:W6)/AVERAGE($C$6:$E$6)*100</f>
        <v>210.67308826606737</v>
      </c>
      <c r="I16" s="9"/>
      <c r="K16" s="9"/>
      <c r="L16" s="9"/>
      <c r="M16" s="9"/>
      <c r="N16" s="9"/>
      <c r="O16" s="9"/>
      <c r="P16" s="9"/>
      <c r="Q16" s="9"/>
    </row>
    <row r="17" spans="1:17" x14ac:dyDescent="0.25">
      <c r="A17" s="43" t="s">
        <v>76</v>
      </c>
      <c r="C17" s="9">
        <f>AVERAGE(F9:H9)/AVERAGE($C$9:$E$9)*100</f>
        <v>178.87788305069012</v>
      </c>
      <c r="D17" s="9">
        <f>AVERAGE(I9:K9)/AVERAGE($C$9:$E$9)*100</f>
        <v>164.50218762735747</v>
      </c>
      <c r="E17" s="9">
        <f>AVERAGE(L9:N9)/AVERAGE($C$9:$E$9)*100</f>
        <v>138.06745375400058</v>
      </c>
      <c r="F17" s="9">
        <f>AVERAGE(O9:Q9)/AVERAGE($C$9:$E$9)*100</f>
        <v>74.569524749447268</v>
      </c>
      <c r="G17" s="9">
        <f>AVERAGE(R9:T9)/AVERAGE($C$9:$E$9)*100</f>
        <v>33.542469484840851</v>
      </c>
      <c r="H17" s="9">
        <f>AVERAGE(U9:W9)/AVERAGE($C$9:$E$9)*100</f>
        <v>213.6530338653217</v>
      </c>
      <c r="I17" s="9"/>
      <c r="K17" s="9"/>
      <c r="L17" s="9"/>
      <c r="M17" s="9"/>
      <c r="N17" s="9"/>
      <c r="O17" s="9"/>
      <c r="P17" s="9"/>
      <c r="Q17" s="9"/>
    </row>
    <row r="18" spans="1:17" x14ac:dyDescent="0.25">
      <c r="C18" s="9"/>
      <c r="D18" s="9"/>
      <c r="E18" s="9"/>
      <c r="F18" s="9"/>
      <c r="G18" s="9"/>
      <c r="H18" s="9"/>
    </row>
    <row r="19" spans="1:17" x14ac:dyDescent="0.25">
      <c r="A19" s="46" t="s">
        <v>59</v>
      </c>
      <c r="C19" s="9">
        <f t="shared" ref="C19" si="0">AVERAGE(C15:C18)</f>
        <v>186.83696495728751</v>
      </c>
      <c r="D19" s="9">
        <f>AVERAGE(D15:D18)</f>
        <v>179.28570540003139</v>
      </c>
      <c r="E19" s="9">
        <f>AVERAGE(E15:E18)</f>
        <v>138.07654245481328</v>
      </c>
      <c r="F19" s="9">
        <f>AVERAGE(F15:F18)</f>
        <v>69.482398563744582</v>
      </c>
      <c r="G19" s="9">
        <f>AVERAGE(G15:G18)</f>
        <v>35.618537317198047</v>
      </c>
      <c r="H19" s="9">
        <f>AVERAGE(H15:H18)</f>
        <v>218.87792840840697</v>
      </c>
      <c r="K19" s="6"/>
    </row>
    <row r="20" spans="1:17" x14ac:dyDescent="0.25">
      <c r="A20" s="46" t="s">
        <v>68</v>
      </c>
      <c r="C20" s="9">
        <f t="shared" ref="C20" si="1">STDEV(C15:C18)</f>
        <v>7.0522203552131986</v>
      </c>
      <c r="D20" s="9">
        <f>STDEV(D15:D18)</f>
        <v>17.071704157910069</v>
      </c>
      <c r="E20" s="9">
        <f>STDEV(E15:E18)</f>
        <v>5.3804491971903365</v>
      </c>
      <c r="F20" s="9">
        <f>STDEV(F15:F18)</f>
        <v>5.8378980614513063</v>
      </c>
      <c r="G20" s="9">
        <f>STDEV(G15:G18)</f>
        <v>14.461082716124178</v>
      </c>
      <c r="H20" s="9">
        <f>STDEV(H15:H18)</f>
        <v>11.725542598716089</v>
      </c>
    </row>
    <row r="21" spans="1:17" x14ac:dyDescent="0.25">
      <c r="H21" s="9"/>
      <c r="K21" s="9"/>
      <c r="L21" s="9"/>
      <c r="M21" s="9"/>
      <c r="N21" s="9"/>
      <c r="O21" s="9"/>
      <c r="P21" s="9"/>
      <c r="Q21" s="9"/>
    </row>
    <row r="22" spans="1:17" x14ac:dyDescent="0.25">
      <c r="K22" s="9"/>
      <c r="L22" s="9"/>
      <c r="M22" s="9"/>
      <c r="N22" s="9"/>
      <c r="O22" s="9"/>
      <c r="P22" s="9"/>
      <c r="Q22" s="9"/>
    </row>
    <row r="23" spans="1:17" x14ac:dyDescent="0.25">
      <c r="K23" s="9"/>
      <c r="L23" s="9"/>
      <c r="M23" s="9"/>
      <c r="N23" s="9"/>
      <c r="O23" s="9"/>
      <c r="P23" s="9"/>
      <c r="Q23" s="9"/>
    </row>
  </sheetData>
  <mergeCells count="7">
    <mergeCell ref="R2:T2"/>
    <mergeCell ref="U2:W2"/>
    <mergeCell ref="C2:E2"/>
    <mergeCell ref="F2:H2"/>
    <mergeCell ref="I2:K2"/>
    <mergeCell ref="L2:N2"/>
    <mergeCell ref="O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workbookViewId="0">
      <selection activeCell="Q17" sqref="Q17"/>
    </sheetView>
  </sheetViews>
  <sheetFormatPr defaultColWidth="10.85546875" defaultRowHeight="12" x14ac:dyDescent="0.25"/>
  <cols>
    <col min="1" max="17" width="10.85546875" style="40"/>
    <col min="18" max="23" width="8.42578125" style="86" customWidth="1"/>
    <col min="24" max="16384" width="10.85546875" style="40"/>
  </cols>
  <sheetData>
    <row r="2" spans="1:23" x14ac:dyDescent="0.25">
      <c r="B2" s="40" t="s">
        <v>73</v>
      </c>
      <c r="C2" s="153" t="s">
        <v>0</v>
      </c>
      <c r="D2" s="153"/>
      <c r="E2" s="153"/>
      <c r="F2" s="153" t="s">
        <v>1</v>
      </c>
      <c r="G2" s="153"/>
      <c r="H2" s="153"/>
      <c r="I2" s="153" t="s">
        <v>9</v>
      </c>
      <c r="J2" s="153"/>
      <c r="K2" s="153"/>
      <c r="L2" s="153" t="s">
        <v>10</v>
      </c>
      <c r="M2" s="153"/>
      <c r="N2" s="153"/>
      <c r="O2" s="153" t="s">
        <v>11</v>
      </c>
      <c r="P2" s="153"/>
      <c r="Q2" s="153"/>
      <c r="R2" s="153" t="s">
        <v>88</v>
      </c>
      <c r="S2" s="153"/>
      <c r="T2" s="153"/>
      <c r="U2" s="153" t="s">
        <v>12</v>
      </c>
      <c r="V2" s="153"/>
      <c r="W2" s="153"/>
    </row>
    <row r="3" spans="1:23" x14ac:dyDescent="0.25">
      <c r="A3" s="40" t="s">
        <v>74</v>
      </c>
      <c r="B3" s="40">
        <v>4</v>
      </c>
      <c r="C3" s="4">
        <v>10.20833</v>
      </c>
      <c r="D3" s="4">
        <v>11.375</v>
      </c>
      <c r="E3" s="4">
        <v>11.324</v>
      </c>
      <c r="F3" s="4">
        <v>39.083329999999997</v>
      </c>
      <c r="G3" s="4">
        <v>33.541670000000003</v>
      </c>
      <c r="H3" s="4">
        <v>31.20833</v>
      </c>
      <c r="I3" s="4">
        <v>18.95833</v>
      </c>
      <c r="J3" s="4">
        <v>16.91667</v>
      </c>
      <c r="K3" s="4">
        <v>21</v>
      </c>
      <c r="L3" s="4">
        <v>29.45833</v>
      </c>
      <c r="M3" s="4">
        <v>32.666670000000003</v>
      </c>
      <c r="N3" s="4">
        <v>31.5</v>
      </c>
      <c r="O3" s="4">
        <v>29.45833</v>
      </c>
      <c r="P3" s="4">
        <v>26.25</v>
      </c>
      <c r="Q3" s="4">
        <v>27.79167</v>
      </c>
      <c r="R3" s="4">
        <v>26.25</v>
      </c>
      <c r="S3" s="4">
        <v>28.29167</v>
      </c>
      <c r="T3" s="4">
        <v>40.25</v>
      </c>
      <c r="U3" s="4">
        <v>16.625</v>
      </c>
      <c r="V3" s="4">
        <v>16.625</v>
      </c>
      <c r="W3" s="4">
        <v>16.33333</v>
      </c>
    </row>
    <row r="4" spans="1:23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40" t="s">
        <v>75</v>
      </c>
      <c r="B6" s="40">
        <v>4</v>
      </c>
      <c r="C6" s="9">
        <v>10.5</v>
      </c>
      <c r="D6" s="9">
        <v>5.25</v>
      </c>
      <c r="E6" s="9">
        <v>9.5500000000000007</v>
      </c>
      <c r="F6" s="9">
        <v>29.75</v>
      </c>
      <c r="G6" s="9">
        <v>31.499999999999993</v>
      </c>
      <c r="H6" s="9">
        <v>32.65</v>
      </c>
      <c r="I6" s="9">
        <v>10.5</v>
      </c>
      <c r="J6" s="9">
        <v>14.000000000000002</v>
      </c>
      <c r="K6" s="9">
        <v>14.366669999999999</v>
      </c>
      <c r="L6" s="9">
        <v>25.75</v>
      </c>
      <c r="M6" s="9">
        <v>19.25</v>
      </c>
      <c r="N6" s="9">
        <v>35</v>
      </c>
      <c r="O6" s="9">
        <v>26.890243902439025</v>
      </c>
      <c r="P6" s="9">
        <v>28.170731707317074</v>
      </c>
      <c r="Q6" s="9">
        <v>21.76829268292683</v>
      </c>
      <c r="R6" s="9">
        <v>24.02439</v>
      </c>
      <c r="S6" s="9">
        <v>29.3171</v>
      </c>
      <c r="T6" s="9">
        <v>22.926829267999999</v>
      </c>
      <c r="U6" s="9">
        <v>10.33333333</v>
      </c>
      <c r="V6" s="9">
        <v>14.65</v>
      </c>
      <c r="W6" s="9">
        <v>10.436666666600001</v>
      </c>
    </row>
    <row r="7" spans="1:23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5">
      <c r="A9" s="40" t="s">
        <v>76</v>
      </c>
      <c r="B9" s="40">
        <v>4</v>
      </c>
      <c r="C9" s="9">
        <v>13.2516</v>
      </c>
      <c r="D9" s="4">
        <v>12.080233</v>
      </c>
      <c r="E9" s="4">
        <v>11.375</v>
      </c>
      <c r="F9" s="4">
        <v>37.33</v>
      </c>
      <c r="G9" s="4">
        <v>32.675409999999999</v>
      </c>
      <c r="H9" s="4">
        <v>40.338026999999997</v>
      </c>
      <c r="I9" s="9">
        <v>13.125</v>
      </c>
      <c r="J9" s="9">
        <v>17.5</v>
      </c>
      <c r="K9" s="9">
        <v>18.125</v>
      </c>
      <c r="L9" s="9">
        <v>29.332386363636363</v>
      </c>
      <c r="M9" s="9">
        <v>31.32102272727273</v>
      </c>
      <c r="N9" s="9">
        <v>28.338068181818183</v>
      </c>
      <c r="O9" s="9">
        <v>31.25</v>
      </c>
      <c r="P9" s="9">
        <v>36.875</v>
      </c>
      <c r="Q9" s="9">
        <v>29.375</v>
      </c>
      <c r="R9" s="9">
        <v>31.236666</v>
      </c>
      <c r="S9" s="9">
        <v>28.338068181818183</v>
      </c>
      <c r="T9" s="9">
        <v>31.32102272727273</v>
      </c>
      <c r="U9" s="9">
        <v>13.22395</v>
      </c>
      <c r="V9" s="9">
        <v>20</v>
      </c>
      <c r="W9" s="9">
        <v>17.5</v>
      </c>
    </row>
    <row r="12" spans="1:23" x14ac:dyDescent="0.25">
      <c r="A12" s="6" t="s">
        <v>79</v>
      </c>
    </row>
    <row r="14" spans="1:23" x14ac:dyDescent="0.25">
      <c r="C14" s="40" t="s">
        <v>52</v>
      </c>
      <c r="D14" s="40" t="s">
        <v>9</v>
      </c>
      <c r="E14" s="40" t="s">
        <v>10</v>
      </c>
      <c r="F14" s="40" t="s">
        <v>11</v>
      </c>
      <c r="G14" s="40" t="s">
        <v>88</v>
      </c>
      <c r="H14" s="40" t="s">
        <v>12</v>
      </c>
      <c r="I14" s="9"/>
      <c r="K14" s="9"/>
      <c r="L14" s="9"/>
      <c r="M14" s="9"/>
      <c r="N14" s="9"/>
      <c r="O14" s="9"/>
      <c r="P14" s="9"/>
      <c r="Q14" s="9"/>
    </row>
    <row r="15" spans="1:23" x14ac:dyDescent="0.25">
      <c r="A15" s="43" t="s">
        <v>74</v>
      </c>
      <c r="C15" s="9">
        <f>AVERAGE(F3:H3)/AVERAGE($C$3:$E$3)*100</f>
        <v>315.53252725152726</v>
      </c>
      <c r="D15" s="9">
        <f>AVERAGE(I3:K3)/AVERAGE($C$3:$E$3)*100</f>
        <v>172.83383367778544</v>
      </c>
      <c r="E15" s="9">
        <f>AVERAGE(L3:N3)/AVERAGE($C$3:$E$3)*100</f>
        <v>284.51108005420065</v>
      </c>
      <c r="F15" s="9">
        <f>AVERAGE(O3:Q3)/AVERAGE($C$3:$E$3)*100</f>
        <v>253.74285911375972</v>
      </c>
      <c r="G15" s="9">
        <f>AVERAGE(R3:T3)/AVERAGE($C$3:$E$3)*100</f>
        <v>288.05639959243121</v>
      </c>
      <c r="H15" s="9">
        <f>AVERAGE(U3:W3)/AVERAGE($C$3:$E$3)*100</f>
        <v>150.67563974348573</v>
      </c>
      <c r="I15" s="9"/>
      <c r="K15" s="9"/>
      <c r="L15" s="9"/>
      <c r="M15" s="9"/>
      <c r="N15" s="9"/>
      <c r="O15" s="9"/>
      <c r="P15" s="9"/>
      <c r="Q15" s="9"/>
    </row>
    <row r="16" spans="1:23" x14ac:dyDescent="0.25">
      <c r="A16" s="43" t="s">
        <v>75</v>
      </c>
      <c r="C16" s="9">
        <f>AVERAGE(F6:H6)/AVERAGE($C$6:$E$6)*100</f>
        <v>371.1462450592885</v>
      </c>
      <c r="D16" s="9">
        <f>AVERAGE(I6:K6)/AVERAGE($C$6:$E$6)*100</f>
        <v>153.62320158102767</v>
      </c>
      <c r="E16" s="9">
        <f>AVERAGE(L6:N6)/AVERAGE($C$6:$E$6)*100</f>
        <v>316.20553359683794</v>
      </c>
      <c r="F16" s="9">
        <f>AVERAGE(O6:Q6)/AVERAGE($C$6:$E$6)*100</f>
        <v>303.67299720428036</v>
      </c>
      <c r="G16" s="9">
        <f>AVERAGE(R6:T6)/AVERAGE($C$6:$E$6)*100</f>
        <v>301.45580738339919</v>
      </c>
      <c r="H16" s="9">
        <f>AVERAGE(U6:W6)/AVERAGE($C$6:$E$6)*100</f>
        <v>139.99999998656125</v>
      </c>
      <c r="I16" s="9"/>
      <c r="K16" s="9"/>
      <c r="L16" s="9"/>
      <c r="M16" s="9"/>
      <c r="N16" s="9"/>
      <c r="O16" s="9"/>
      <c r="P16" s="9"/>
      <c r="Q16" s="9"/>
    </row>
    <row r="17" spans="1:17" x14ac:dyDescent="0.25">
      <c r="A17" s="43" t="s">
        <v>76</v>
      </c>
      <c r="C17" s="9">
        <f>AVERAGE(F9:H9)/AVERAGE($C$9:$E$9)*100</f>
        <v>300.60734741131165</v>
      </c>
      <c r="D17" s="9">
        <f>AVERAGE(I9:K9)/AVERAGE($C$9:$E$9)*100</f>
        <v>132.80906037303734</v>
      </c>
      <c r="E17" s="9">
        <f>AVERAGE(L9:N9)/AVERAGE($C$9:$E$9)*100</f>
        <v>242.43845082665473</v>
      </c>
      <c r="F17" s="9">
        <f>AVERAGE(O9:Q9)/AVERAGE($C$9:$E$9)*100</f>
        <v>265.61812074607468</v>
      </c>
      <c r="G17" s="9">
        <f>AVERAGE(R9:T9)/AVERAGE($C$9:$E$9)*100</f>
        <v>247.62625778445914</v>
      </c>
      <c r="H17" s="9">
        <f>AVERAGE(U9:W9)/AVERAGE($C$9:$E$9)*100</f>
        <v>138.18666949556777</v>
      </c>
    </row>
    <row r="18" spans="1:17" x14ac:dyDescent="0.25">
      <c r="C18" s="9"/>
      <c r="D18" s="9"/>
      <c r="E18" s="9"/>
      <c r="F18" s="9"/>
      <c r="G18" s="9"/>
      <c r="H18" s="9"/>
    </row>
    <row r="19" spans="1:17" x14ac:dyDescent="0.25">
      <c r="A19" s="70" t="s">
        <v>59</v>
      </c>
      <c r="C19" s="9">
        <f t="shared" ref="C19" si="0">AVERAGE(C15:C18)</f>
        <v>329.09537324070908</v>
      </c>
      <c r="D19" s="9">
        <f>AVERAGE(D15:D18)</f>
        <v>153.08869854395016</v>
      </c>
      <c r="E19" s="9">
        <f>AVERAGE(E15:E18)</f>
        <v>281.05168815923111</v>
      </c>
      <c r="F19" s="9">
        <f>AVERAGE(F15:F18)</f>
        <v>274.34465902137163</v>
      </c>
      <c r="G19" s="9">
        <f>AVERAGE(G15:G18)</f>
        <v>279.04615492009651</v>
      </c>
      <c r="H19" s="9">
        <f>AVERAGE(H15:H18)</f>
        <v>142.95410307520493</v>
      </c>
    </row>
    <row r="20" spans="1:17" x14ac:dyDescent="0.25">
      <c r="A20" s="27" t="s">
        <v>68</v>
      </c>
      <c r="C20" s="9">
        <f t="shared" ref="C20" si="1">STDEV(C15:C18)</f>
        <v>37.173876766388503</v>
      </c>
      <c r="D20" s="9">
        <f>STDEV(D15:D18)</f>
        <v>20.017739374030167</v>
      </c>
      <c r="E20" s="9">
        <f>STDEV(E15:E18)</f>
        <v>37.005015461664229</v>
      </c>
      <c r="F20" s="9">
        <f>STDEV(F15:F18)</f>
        <v>26.083884395106523</v>
      </c>
      <c r="G20" s="9">
        <f>STDEV(G15:G18)</f>
        <v>28.023088414692776</v>
      </c>
      <c r="H20" s="9">
        <f>STDEV(H15:H18)</f>
        <v>6.7482322320068056</v>
      </c>
      <c r="K20" s="9"/>
      <c r="L20" s="9"/>
      <c r="M20" s="9"/>
      <c r="N20" s="9"/>
      <c r="O20" s="9"/>
      <c r="P20" s="9"/>
      <c r="Q20" s="9"/>
    </row>
    <row r="21" spans="1:17" x14ac:dyDescent="0.25">
      <c r="H21" s="9"/>
      <c r="K21" s="9"/>
      <c r="L21" s="9"/>
      <c r="M21" s="9"/>
      <c r="N21" s="9"/>
      <c r="O21" s="9"/>
      <c r="P21" s="9"/>
      <c r="Q21" s="9"/>
    </row>
    <row r="22" spans="1:17" x14ac:dyDescent="0.25">
      <c r="K22" s="9"/>
      <c r="L22" s="9"/>
      <c r="M22" s="9"/>
      <c r="N22" s="9"/>
      <c r="O22" s="9"/>
      <c r="P22" s="9"/>
      <c r="Q22" s="9"/>
    </row>
  </sheetData>
  <mergeCells count="7">
    <mergeCell ref="U2:W2"/>
    <mergeCell ref="C2:E2"/>
    <mergeCell ref="F2:H2"/>
    <mergeCell ref="I2:K2"/>
    <mergeCell ref="L2:N2"/>
    <mergeCell ref="O2:Q2"/>
    <mergeCell ref="R2:T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12" sqref="A12"/>
    </sheetView>
  </sheetViews>
  <sheetFormatPr defaultColWidth="10.85546875" defaultRowHeight="12" x14ac:dyDescent="0.25"/>
  <cols>
    <col min="1" max="16384" width="10.85546875" style="7"/>
  </cols>
  <sheetData>
    <row r="1" spans="1:20" ht="15" customHeight="1" x14ac:dyDescent="0.25"/>
    <row r="2" spans="1:20" s="12" customFormat="1" x14ac:dyDescent="0.2">
      <c r="B2" s="12" t="s">
        <v>73</v>
      </c>
      <c r="C2" s="157" t="s">
        <v>0</v>
      </c>
      <c r="D2" s="157"/>
      <c r="E2" s="157"/>
      <c r="F2" s="157" t="s">
        <v>1</v>
      </c>
      <c r="G2" s="157"/>
      <c r="H2" s="157"/>
      <c r="I2" s="157" t="s">
        <v>9</v>
      </c>
      <c r="J2" s="157"/>
      <c r="K2" s="157"/>
      <c r="L2" s="157" t="s">
        <v>89</v>
      </c>
      <c r="M2" s="157"/>
      <c r="N2" s="157"/>
      <c r="O2" s="157" t="s">
        <v>90</v>
      </c>
      <c r="P2" s="157"/>
      <c r="Q2" s="157"/>
      <c r="R2" s="157" t="s">
        <v>91</v>
      </c>
      <c r="S2" s="157"/>
      <c r="T2" s="157"/>
    </row>
    <row r="3" spans="1:20" s="12" customFormat="1" x14ac:dyDescent="0.2">
      <c r="A3" s="12" t="s">
        <v>74</v>
      </c>
      <c r="B3" s="12">
        <v>4</v>
      </c>
      <c r="C3" s="23">
        <v>10.20833</v>
      </c>
      <c r="D3" s="23">
        <v>11.375</v>
      </c>
      <c r="E3" s="23">
        <v>12.45</v>
      </c>
      <c r="F3" s="23">
        <v>20.125</v>
      </c>
      <c r="G3" s="23">
        <v>21.29167</v>
      </c>
      <c r="H3" s="23">
        <v>20.70833</v>
      </c>
      <c r="I3" s="23">
        <v>7</v>
      </c>
      <c r="J3" s="23">
        <v>3.5</v>
      </c>
      <c r="K3" s="23">
        <v>3.5</v>
      </c>
      <c r="L3" s="23">
        <v>18</v>
      </c>
      <c r="M3" s="23">
        <v>22.75</v>
      </c>
      <c r="N3" s="23">
        <v>15.45833</v>
      </c>
      <c r="O3" s="23">
        <v>18.375</v>
      </c>
      <c r="P3" s="23">
        <v>18.08333</v>
      </c>
      <c r="Q3" s="23">
        <v>24.5</v>
      </c>
      <c r="R3" s="23">
        <v>21.875</v>
      </c>
      <c r="S3" s="23">
        <v>20.41667</v>
      </c>
      <c r="T3" s="23">
        <v>22.45833</v>
      </c>
    </row>
    <row r="4" spans="1:20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7" t="s">
        <v>75</v>
      </c>
      <c r="B6" s="7">
        <v>4</v>
      </c>
      <c r="C6" s="9">
        <v>30.916666666666664</v>
      </c>
      <c r="D6" s="9">
        <v>34.416666666666664</v>
      </c>
      <c r="E6" s="9">
        <v>30.333333333333336</v>
      </c>
      <c r="F6" s="9">
        <v>49.291666666666664</v>
      </c>
      <c r="G6" s="9">
        <v>61.250000000000007</v>
      </c>
      <c r="H6" s="9">
        <v>51.041666666666664</v>
      </c>
      <c r="I6" s="9">
        <v>4.375</v>
      </c>
      <c r="J6" s="9">
        <v>3.5000000000000004</v>
      </c>
      <c r="K6" s="9">
        <v>3.791666666666667</v>
      </c>
      <c r="L6" s="9">
        <v>49.291666666666664</v>
      </c>
      <c r="M6" s="9">
        <v>61.250000000000007</v>
      </c>
      <c r="N6" s="9">
        <v>51.041666666666664</v>
      </c>
      <c r="O6" s="9">
        <v>46.083333333333329</v>
      </c>
      <c r="P6" s="9">
        <v>60.666666666666671</v>
      </c>
      <c r="Q6" s="9">
        <v>49.291666666666664</v>
      </c>
      <c r="R6" s="9">
        <v>55.300000000000004</v>
      </c>
      <c r="S6" s="9">
        <v>72.8</v>
      </c>
      <c r="T6" s="9">
        <v>59.150000000000006</v>
      </c>
    </row>
    <row r="7" spans="1:20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7" t="s">
        <v>76</v>
      </c>
      <c r="B9" s="7">
        <v>4</v>
      </c>
      <c r="C9" s="9">
        <v>7</v>
      </c>
      <c r="D9" s="9">
        <v>7.35</v>
      </c>
      <c r="E9" s="9">
        <v>8.8333300000000001</v>
      </c>
      <c r="F9" s="9">
        <v>16.041666666666668</v>
      </c>
      <c r="G9" s="9">
        <v>19.833333333333332</v>
      </c>
      <c r="H9" s="9">
        <v>21.875</v>
      </c>
      <c r="I9" s="9">
        <v>8.4583333333333321</v>
      </c>
      <c r="J9" s="9">
        <v>9.3333333333333339</v>
      </c>
      <c r="K9" s="9">
        <v>6.708333333333333</v>
      </c>
      <c r="L9" s="9">
        <v>18.375</v>
      </c>
      <c r="M9" s="9">
        <v>18.083333333333336</v>
      </c>
      <c r="N9" s="9">
        <v>24.5</v>
      </c>
      <c r="O9" s="9">
        <v>17.791666666666668</v>
      </c>
      <c r="P9" s="9">
        <v>27.708333333333336</v>
      </c>
      <c r="Q9" s="9">
        <v>21.583333333333332</v>
      </c>
      <c r="R9" s="9">
        <v>21.875</v>
      </c>
      <c r="S9" s="9">
        <v>20.416666666666664</v>
      </c>
      <c r="T9" s="9">
        <v>22.458333333333332</v>
      </c>
    </row>
    <row r="12" spans="1:20" x14ac:dyDescent="0.25">
      <c r="A12" s="6" t="s">
        <v>79</v>
      </c>
      <c r="F12" s="60"/>
      <c r="G12" s="60"/>
      <c r="H12" s="60"/>
      <c r="J12" s="6"/>
    </row>
    <row r="13" spans="1:20" s="70" customFormat="1" x14ac:dyDescent="0.25">
      <c r="A13" s="6"/>
      <c r="F13" s="60"/>
      <c r="G13" s="60"/>
      <c r="H13" s="60"/>
      <c r="J13" s="6"/>
    </row>
    <row r="14" spans="1:20" x14ac:dyDescent="0.25">
      <c r="A14" s="6"/>
      <c r="B14" s="39"/>
      <c r="C14" s="39"/>
      <c r="D14" s="39"/>
      <c r="E14" s="156" t="s">
        <v>67</v>
      </c>
      <c r="F14" s="156"/>
      <c r="G14" s="156"/>
      <c r="H14" s="39"/>
    </row>
    <row r="15" spans="1:20" x14ac:dyDescent="0.25">
      <c r="A15" s="39"/>
      <c r="B15" s="39"/>
      <c r="C15" s="39" t="s">
        <v>1</v>
      </c>
      <c r="D15" s="39" t="s">
        <v>9</v>
      </c>
      <c r="E15" s="39" t="s">
        <v>64</v>
      </c>
      <c r="F15" s="39" t="s">
        <v>65</v>
      </c>
      <c r="G15" s="39" t="s">
        <v>66</v>
      </c>
      <c r="H15" s="39"/>
      <c r="J15" s="9"/>
      <c r="K15" s="9"/>
      <c r="L15" s="9"/>
      <c r="M15" s="9"/>
      <c r="N15" s="9"/>
      <c r="O15" s="9"/>
    </row>
    <row r="16" spans="1:20" x14ac:dyDescent="0.25">
      <c r="A16" s="43" t="s">
        <v>74</v>
      </c>
      <c r="B16" s="39"/>
      <c r="C16" s="9">
        <f>AVERAGE(F3:H3)/AVERAGE($C$3:$E$3)*100</f>
        <v>182.54164373571439</v>
      </c>
      <c r="D16" s="9">
        <f>AVERAGE(I3:K3)/AVERAGE($C$3:$E$3)*100</f>
        <v>41.136145067203245</v>
      </c>
      <c r="E16" s="9">
        <f>AVERAGE(L3:N3)/AVERAGE($C$3:$E$3)*100</f>
        <v>165.15671549037373</v>
      </c>
      <c r="F16" s="9">
        <f>AVERAGE(O3:Q3)/AVERAGE($C$3:$E$3)*100</f>
        <v>179.11362185246057</v>
      </c>
      <c r="G16" s="9">
        <f>AVERAGE(R3:T3)/AVERAGE($C$3:$E$3)*100</f>
        <v>190.25467093581497</v>
      </c>
      <c r="H16" s="9"/>
      <c r="J16" s="9"/>
      <c r="K16" s="9"/>
      <c r="L16" s="9"/>
      <c r="M16" s="9"/>
      <c r="N16" s="9"/>
      <c r="O16" s="9"/>
    </row>
    <row r="17" spans="1:15" x14ac:dyDescent="0.25">
      <c r="A17" s="43" t="s">
        <v>75</v>
      </c>
      <c r="B17" s="39"/>
      <c r="C17" s="9">
        <f>AVERAGE(F6:H6)/AVERAGE($C$6:$E$6)*100</f>
        <v>168.90243902439025</v>
      </c>
      <c r="D17" s="9">
        <f>AVERAGE(I6:K6)/AVERAGE($C$6:$E$6)*100</f>
        <v>12.195121951219514</v>
      </c>
      <c r="E17" s="9">
        <f>AVERAGE(L6:N6)/AVERAGE($C$6:$E$6)*100</f>
        <v>168.90243902439025</v>
      </c>
      <c r="F17" s="9">
        <f>AVERAGE(O6:Q6)/AVERAGE($C$6:$E$6)*100</f>
        <v>163.10975609756099</v>
      </c>
      <c r="G17" s="9">
        <f>AVERAGE(R6:T6)/AVERAGE($C$6:$E$6)*100</f>
        <v>195.73170731707319</v>
      </c>
      <c r="H17" s="9"/>
      <c r="J17" s="9"/>
      <c r="K17" s="9"/>
      <c r="L17" s="9"/>
      <c r="M17" s="9"/>
      <c r="N17" s="9"/>
      <c r="O17" s="9"/>
    </row>
    <row r="18" spans="1:15" x14ac:dyDescent="0.25">
      <c r="A18" s="43" t="s">
        <v>76</v>
      </c>
      <c r="B18" s="39"/>
      <c r="C18" s="9">
        <f>AVERAGE(F9:H9)/AVERAGE($C$9:$E$9)*100</f>
        <v>249.10140173995714</v>
      </c>
      <c r="D18" s="9">
        <f>AVERAGE(I9:K9)/AVERAGE($C$9:$E$9)*100</f>
        <v>105.67938255634543</v>
      </c>
      <c r="E18" s="9">
        <f>AVERAGE(L9:N9)/AVERAGE($C$9:$E$9)*100</f>
        <v>262.94036850328808</v>
      </c>
      <c r="F18" s="9">
        <f>AVERAGE(O9:Q9)/AVERAGE($C$9:$E$9)*100</f>
        <v>289.36021414237445</v>
      </c>
      <c r="G18" s="9">
        <f>AVERAGE(R9:T9)/AVERAGE($C$9:$E$9)*100</f>
        <v>279.29551104177006</v>
      </c>
      <c r="H18" s="9"/>
    </row>
    <row r="19" spans="1:15" x14ac:dyDescent="0.25">
      <c r="A19" s="39"/>
      <c r="B19" s="39"/>
      <c r="C19" s="9"/>
      <c r="D19" s="9"/>
      <c r="E19" s="9"/>
      <c r="F19" s="9"/>
      <c r="G19" s="9"/>
      <c r="H19" s="9"/>
    </row>
    <row r="20" spans="1:15" x14ac:dyDescent="0.25">
      <c r="A20" s="70" t="s">
        <v>59</v>
      </c>
      <c r="C20" s="9">
        <f t="shared" ref="C20" si="0">AVERAGE(C16:C19)</f>
        <v>200.18182816668727</v>
      </c>
      <c r="D20" s="9">
        <f>AVERAGE(D16:D19)</f>
        <v>53.003549858256065</v>
      </c>
      <c r="E20" s="9">
        <f>AVERAGE(E16:E19)</f>
        <v>198.99984100601736</v>
      </c>
      <c r="F20" s="9">
        <f>AVERAGE(F16:F19)</f>
        <v>210.52786403079867</v>
      </c>
      <c r="G20" s="9">
        <f>AVERAGE(G16:G19)</f>
        <v>221.76062976488606</v>
      </c>
      <c r="H20" s="9"/>
    </row>
    <row r="21" spans="1:15" x14ac:dyDescent="0.25">
      <c r="A21" s="27" t="s">
        <v>68</v>
      </c>
      <c r="C21" s="9">
        <f t="shared" ref="C21" si="1">STDEV(C16:C19)</f>
        <v>42.91095996633355</v>
      </c>
      <c r="D21" s="9">
        <f>STDEV(D16:D19)</f>
        <v>47.858679647246866</v>
      </c>
      <c r="E21" s="9">
        <f>STDEV(E16:E19)</f>
        <v>55.405784027213706</v>
      </c>
      <c r="F21" s="9">
        <f>STDEV(F16:F19)</f>
        <v>68.738166238711756</v>
      </c>
      <c r="G21" s="9">
        <f>STDEV(G16:G19)</f>
        <v>49.901867745999915</v>
      </c>
      <c r="H21" s="9"/>
      <c r="J21" s="9"/>
      <c r="K21" s="9"/>
      <c r="L21" s="9"/>
      <c r="M21" s="9"/>
      <c r="N21" s="9"/>
      <c r="O21" s="9"/>
    </row>
    <row r="22" spans="1:15" x14ac:dyDescent="0.25">
      <c r="J22" s="9"/>
      <c r="K22" s="9"/>
      <c r="L22" s="9"/>
      <c r="M22" s="9"/>
      <c r="N22" s="9"/>
      <c r="O22" s="9"/>
    </row>
    <row r="23" spans="1:15" x14ac:dyDescent="0.25">
      <c r="J23" s="9"/>
      <c r="K23" s="9"/>
      <c r="L23" s="9"/>
      <c r="M23" s="9"/>
      <c r="N23" s="9"/>
      <c r="O23" s="9"/>
    </row>
    <row r="39" spans="4:8" x14ac:dyDescent="0.25">
      <c r="D39" s="39"/>
      <c r="E39" s="39"/>
      <c r="F39" s="156"/>
      <c r="G39" s="156"/>
      <c r="H39" s="156"/>
    </row>
    <row r="40" spans="4:8" x14ac:dyDescent="0.25">
      <c r="D40" s="39"/>
      <c r="E40" s="39"/>
      <c r="F40" s="39"/>
      <c r="G40" s="39"/>
      <c r="H40" s="39"/>
    </row>
  </sheetData>
  <mergeCells count="8">
    <mergeCell ref="F39:H39"/>
    <mergeCell ref="E14:G14"/>
    <mergeCell ref="O2:Q2"/>
    <mergeCell ref="R2:T2"/>
    <mergeCell ref="C2:E2"/>
    <mergeCell ref="F2:H2"/>
    <mergeCell ref="I2:K2"/>
    <mergeCell ref="L2:N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"/>
  <sheetViews>
    <sheetView workbookViewId="0">
      <selection activeCell="A12" sqref="A12"/>
    </sheetView>
  </sheetViews>
  <sheetFormatPr defaultColWidth="10.85546875" defaultRowHeight="12" x14ac:dyDescent="0.25"/>
  <cols>
    <col min="1" max="3" width="10.85546875" style="40"/>
    <col min="4" max="4" width="13.42578125" style="40" bestFit="1" customWidth="1"/>
    <col min="5" max="22" width="10.85546875" style="40"/>
    <col min="23" max="23" width="9.28515625" style="40" customWidth="1"/>
    <col min="24" max="16384" width="10.85546875" style="40"/>
  </cols>
  <sheetData>
    <row r="2" spans="1:26" s="12" customFormat="1" x14ac:dyDescent="0.2">
      <c r="B2" s="12" t="s">
        <v>73</v>
      </c>
      <c r="C2" s="157" t="s">
        <v>0</v>
      </c>
      <c r="D2" s="157"/>
      <c r="E2" s="157"/>
      <c r="F2" s="157" t="s">
        <v>1</v>
      </c>
      <c r="G2" s="157"/>
      <c r="H2" s="157"/>
      <c r="I2" s="157" t="s">
        <v>13</v>
      </c>
      <c r="J2" s="157"/>
      <c r="K2" s="157"/>
      <c r="L2" s="157" t="s">
        <v>14</v>
      </c>
      <c r="M2" s="157"/>
      <c r="N2" s="157"/>
      <c r="O2" s="157" t="s">
        <v>12</v>
      </c>
      <c r="P2" s="157"/>
      <c r="Q2" s="157"/>
      <c r="R2" s="157" t="s">
        <v>92</v>
      </c>
      <c r="S2" s="157"/>
      <c r="T2" s="157"/>
      <c r="U2" s="157" t="s">
        <v>93</v>
      </c>
      <c r="V2" s="157"/>
      <c r="W2" s="157"/>
      <c r="X2" s="157" t="s">
        <v>94</v>
      </c>
      <c r="Y2" s="157"/>
      <c r="Z2" s="157"/>
    </row>
    <row r="3" spans="1:26" s="12" customFormat="1" x14ac:dyDescent="0.2">
      <c r="A3" s="12" t="s">
        <v>74</v>
      </c>
      <c r="B3" s="12">
        <v>4</v>
      </c>
      <c r="C3" s="23">
        <v>10.20833</v>
      </c>
      <c r="D3" s="23">
        <v>11.375</v>
      </c>
      <c r="E3" s="23">
        <v>10.20833</v>
      </c>
      <c r="F3" s="23">
        <v>17.20833</v>
      </c>
      <c r="G3" s="23">
        <v>20.125</v>
      </c>
      <c r="H3" s="23">
        <v>19</v>
      </c>
      <c r="I3" s="23">
        <v>11.08333</v>
      </c>
      <c r="J3" s="23">
        <v>14.29167</v>
      </c>
      <c r="K3" s="23">
        <v>11</v>
      </c>
      <c r="L3" s="23">
        <v>17.79167</v>
      </c>
      <c r="M3" s="23">
        <v>20.70833</v>
      </c>
      <c r="N3" s="23">
        <v>20.70833</v>
      </c>
      <c r="O3" s="23">
        <v>12.83333</v>
      </c>
      <c r="P3" s="23">
        <v>12.54167</v>
      </c>
      <c r="Q3" s="23">
        <v>15.16667</v>
      </c>
      <c r="R3" s="23">
        <v>19.25</v>
      </c>
      <c r="S3" s="23">
        <v>18.95833</v>
      </c>
      <c r="T3" s="23">
        <v>17.20833</v>
      </c>
      <c r="U3" s="23">
        <v>23.91667</v>
      </c>
      <c r="V3" s="23">
        <v>22.45833</v>
      </c>
      <c r="W3" s="23">
        <v>17.5</v>
      </c>
      <c r="X3" s="23">
        <v>7.2916670000000003</v>
      </c>
      <c r="Y3" s="23">
        <v>10.79167</v>
      </c>
      <c r="Z3" s="23">
        <v>11.95833</v>
      </c>
    </row>
    <row r="4" spans="1:26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40" t="s">
        <v>75</v>
      </c>
      <c r="B6" s="40">
        <v>4</v>
      </c>
      <c r="C6" s="9">
        <v>12.25</v>
      </c>
      <c r="D6" s="9">
        <v>13.25</v>
      </c>
      <c r="E6" s="9">
        <v>10.208333333333332</v>
      </c>
      <c r="F6" s="9">
        <v>27.416666666666668</v>
      </c>
      <c r="G6" s="9">
        <v>23.625</v>
      </c>
      <c r="H6" s="9">
        <v>25.66667</v>
      </c>
      <c r="I6" s="9">
        <v>17.208333333333332</v>
      </c>
      <c r="J6" s="9">
        <v>14.875</v>
      </c>
      <c r="K6" s="9">
        <v>10.5</v>
      </c>
      <c r="L6" s="9">
        <v>29.166666666666668</v>
      </c>
      <c r="M6" s="9">
        <v>24.5</v>
      </c>
      <c r="N6" s="9">
        <v>27.416666666666668</v>
      </c>
      <c r="O6" s="9">
        <v>15.75</v>
      </c>
      <c r="P6" s="9">
        <v>14.291666666666666</v>
      </c>
      <c r="Q6" s="9">
        <v>13.0416666666667</v>
      </c>
      <c r="R6" s="9">
        <v>21.875</v>
      </c>
      <c r="S6" s="9">
        <v>22.458333333333332</v>
      </c>
      <c r="T6" s="9">
        <v>23.333333333333332</v>
      </c>
      <c r="U6" s="9">
        <v>27.708333333333336</v>
      </c>
      <c r="V6" s="9">
        <v>24.208333333333336</v>
      </c>
      <c r="W6" s="9">
        <v>20.708333333333332</v>
      </c>
      <c r="X6" s="9">
        <v>13.125</v>
      </c>
      <c r="Y6" s="9">
        <v>18.083333333333336</v>
      </c>
      <c r="Z6" s="9">
        <v>14.000000000000002</v>
      </c>
    </row>
    <row r="7" spans="1:26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40" t="s">
        <v>76</v>
      </c>
      <c r="B9" s="40">
        <v>4</v>
      </c>
      <c r="C9" s="9">
        <v>27.641250000000003</v>
      </c>
      <c r="D9" s="9">
        <v>24.806241900000003</v>
      </c>
      <c r="E9" s="9">
        <v>24.806241900000003</v>
      </c>
      <c r="F9" s="9">
        <v>48.816241900000001</v>
      </c>
      <c r="G9" s="9">
        <v>46.17</v>
      </c>
      <c r="H9" s="9">
        <v>41.903750000000002</v>
      </c>
      <c r="I9" s="9">
        <v>34.7287581</v>
      </c>
      <c r="J9" s="9">
        <v>26.73</v>
      </c>
      <c r="K9" s="9">
        <v>26.932491900000002</v>
      </c>
      <c r="L9" s="9">
        <v>50.321241900000004</v>
      </c>
      <c r="M9" s="9">
        <v>50.321241900000004</v>
      </c>
      <c r="N9" s="9">
        <v>43.233758100000003</v>
      </c>
      <c r="O9" s="9">
        <v>29.1849919</v>
      </c>
      <c r="P9" s="9">
        <v>30.476258100000003</v>
      </c>
      <c r="Q9" s="9">
        <v>34.855008099999999</v>
      </c>
      <c r="R9" s="9">
        <v>41.816241900000001</v>
      </c>
      <c r="S9" s="9">
        <v>44.777500000000003</v>
      </c>
      <c r="T9" s="9">
        <v>46.068741900000006</v>
      </c>
      <c r="U9" s="9">
        <v>58.750810000000001</v>
      </c>
      <c r="V9" s="9">
        <v>54.19</v>
      </c>
      <c r="W9" s="9">
        <v>43.524999999999999</v>
      </c>
      <c r="X9" s="9">
        <v>18.775081</v>
      </c>
      <c r="Y9" s="9">
        <v>26.258099999999999</v>
      </c>
      <c r="Z9" s="9">
        <v>19.058741900000001</v>
      </c>
    </row>
    <row r="12" spans="1:26" x14ac:dyDescent="0.25">
      <c r="A12" s="6" t="s">
        <v>79</v>
      </c>
    </row>
    <row r="13" spans="1:26" s="86" customFormat="1" x14ac:dyDescent="0.25">
      <c r="A13" s="6"/>
    </row>
    <row r="14" spans="1:26" x14ac:dyDescent="0.25">
      <c r="E14" s="60"/>
      <c r="F14" s="60"/>
      <c r="G14" s="156" t="s">
        <v>95</v>
      </c>
      <c r="H14" s="156"/>
    </row>
    <row r="15" spans="1:26" x14ac:dyDescent="0.25">
      <c r="C15" s="40" t="s">
        <v>1</v>
      </c>
      <c r="D15" s="40" t="s">
        <v>13</v>
      </c>
      <c r="E15" s="40" t="s">
        <v>14</v>
      </c>
      <c r="F15" s="40" t="s">
        <v>12</v>
      </c>
      <c r="G15" s="40">
        <v>2002</v>
      </c>
      <c r="H15" s="86">
        <v>2004</v>
      </c>
      <c r="I15" s="9" t="s">
        <v>94</v>
      </c>
      <c r="J15" s="9"/>
      <c r="L15" s="9"/>
      <c r="M15" s="9"/>
      <c r="N15" s="9"/>
      <c r="O15" s="9"/>
      <c r="P15" s="9"/>
      <c r="Q15" s="9"/>
      <c r="R15" s="9"/>
      <c r="S15" s="9"/>
    </row>
    <row r="16" spans="1:26" x14ac:dyDescent="0.25">
      <c r="A16" s="43" t="s">
        <v>74</v>
      </c>
      <c r="C16" s="9">
        <f>AVERAGE(F3:H3)/AVERAGE($C$3:$E$3)*100</f>
        <v>177.19530845511056</v>
      </c>
      <c r="D16" s="9">
        <f>AVERAGE(I3:K3)/AVERAGE($C$3:$E$3)*100</f>
        <v>114.41679987770377</v>
      </c>
      <c r="E16" s="9">
        <f>AVERAGE(L3:N3)/AVERAGE($C$3:$E$3)*100</f>
        <v>186.23856067912149</v>
      </c>
      <c r="F16" s="9">
        <f>AVERAGE(O3:Q3)/AVERAGE($C$3:$E$3)*100</f>
        <v>127.522973006128</v>
      </c>
      <c r="G16" s="9">
        <f>AVERAGE(R3:T3)/AVERAGE($C$3:$E$3)*100</f>
        <v>174.31194218861177</v>
      </c>
      <c r="H16" s="9">
        <f>AVERAGE(U3:W3)/AVERAGE($C$3:$E$3)*100</f>
        <v>200.91747332476504</v>
      </c>
      <c r="I16" s="9">
        <f>AVERAGE(X3:Z3)/AVERAGE($C$3:$E$3)*100</f>
        <v>94.495433708085713</v>
      </c>
      <c r="J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43" t="s">
        <v>75</v>
      </c>
      <c r="C17" s="9">
        <f>AVERAGE(F6:H6)/AVERAGE($C$6:$E$6)*100</f>
        <v>214.81914585764298</v>
      </c>
      <c r="D17" s="9">
        <f>AVERAGE(I6:K6)/AVERAGE($C$6:$E$6)*100</f>
        <v>119.25320886814468</v>
      </c>
      <c r="E17" s="9">
        <f>AVERAGE(L6:N6)/AVERAGE($C$6:$E$6)*100</f>
        <v>227.071178529755</v>
      </c>
      <c r="F17" s="9">
        <f>AVERAGE(O6:Q6)/AVERAGE($C$6:$E$6)*100</f>
        <v>120.65344224037349</v>
      </c>
      <c r="G17" s="9">
        <f>AVERAGE(R6:T6)/AVERAGE($C$6:$E$6)*100</f>
        <v>189.4982497082847</v>
      </c>
      <c r="H17" s="9">
        <f>AVERAGE(U6:W6)/AVERAGE($C$6:$E$6)*100</f>
        <v>203.38389731621936</v>
      </c>
      <c r="I17" s="9">
        <f>AVERAGE(X6:Z6)/AVERAGE($C$6:$E$6)*100</f>
        <v>126.60443407234541</v>
      </c>
      <c r="J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43" t="s">
        <v>76</v>
      </c>
      <c r="C18" s="9">
        <f>AVERAGE(F9:H9)/AVERAGE($C$9:$E$9)*100</f>
        <v>177.19530845511056</v>
      </c>
      <c r="D18" s="9">
        <f>AVERAGE(I9:K9)/AVERAGE($C$9:$E$9)*100</f>
        <v>114.41679987770377</v>
      </c>
      <c r="E18" s="9">
        <f>AVERAGE(L9:N9)/AVERAGE($C$9:$E$9)*100</f>
        <v>186.23856067912149</v>
      </c>
      <c r="F18" s="9">
        <f>AVERAGE(O9:Q9)/AVERAGE($C$9:$E$9)*100</f>
        <v>122.34522973956243</v>
      </c>
      <c r="G18" s="9">
        <f>AVERAGE(R9:T9)/AVERAGE($C$9:$E$9)*100</f>
        <v>171.72307055532895</v>
      </c>
      <c r="H18" s="9">
        <f>AVERAGE(U9:W9)/AVERAGE($C$9:$E$9)*100</f>
        <v>202.53494854380745</v>
      </c>
      <c r="I18" s="9">
        <f>AVERAGE(X9:Z9)/AVERAGE($C$9:$E$9)*100</f>
        <v>82.96288055917887</v>
      </c>
    </row>
    <row r="19" spans="1:19" x14ac:dyDescent="0.25">
      <c r="C19" s="9"/>
      <c r="D19" s="9"/>
      <c r="E19" s="9"/>
      <c r="F19" s="9"/>
      <c r="G19" s="9"/>
    </row>
    <row r="20" spans="1:19" x14ac:dyDescent="0.25">
      <c r="B20" s="27"/>
    </row>
    <row r="21" spans="1:19" x14ac:dyDescent="0.25">
      <c r="A21" s="70" t="s">
        <v>59</v>
      </c>
      <c r="C21" s="9">
        <f t="shared" ref="C21" si="0">AVERAGE(C16:C19)</f>
        <v>189.73658758928801</v>
      </c>
      <c r="D21" s="9">
        <f>AVERAGE(D16:D19)</f>
        <v>116.02893620785073</v>
      </c>
      <c r="E21" s="9">
        <f>AVERAGE(E16:E19)</f>
        <v>199.84943329599935</v>
      </c>
      <c r="F21" s="9">
        <f>AVERAGE(F16:F19)</f>
        <v>123.50721499535466</v>
      </c>
      <c r="G21" s="9">
        <f>AVERAGE(G16:G19)</f>
        <v>178.51108748407515</v>
      </c>
      <c r="H21" s="9">
        <f t="shared" ref="H21:I21" si="1">AVERAGE(H16:H19)</f>
        <v>202.27877306159726</v>
      </c>
      <c r="I21" s="9">
        <f t="shared" si="1"/>
        <v>101.35424944653666</v>
      </c>
    </row>
    <row r="22" spans="1:19" x14ac:dyDescent="0.25">
      <c r="A22" s="27" t="s">
        <v>68</v>
      </c>
      <c r="C22" s="9">
        <f t="shared" ref="C22" si="2">STDEV(C16:C19)</f>
        <v>21.7221326522988</v>
      </c>
      <c r="D22" s="9">
        <f>STDEV(D16:D19)</f>
        <v>2.7923020325421888</v>
      </c>
      <c r="E22" s="9">
        <f>STDEV(E16:E19)</f>
        <v>23.574722907780373</v>
      </c>
      <c r="F22" s="9">
        <f>STDEV(F16:F19)</f>
        <v>3.5791438272889771</v>
      </c>
      <c r="G22" s="9">
        <f>STDEV(G16:G19)</f>
        <v>9.602805027138027</v>
      </c>
      <c r="H22" s="9">
        <f t="shared" ref="H22:I22" si="3">STDEV(H16:H19)</f>
        <v>1.2530088725422388</v>
      </c>
      <c r="I22" s="9">
        <f t="shared" si="3"/>
        <v>22.614791912842435</v>
      </c>
      <c r="L22" s="9"/>
      <c r="M22" s="9"/>
      <c r="N22" s="9"/>
      <c r="O22" s="9"/>
      <c r="P22" s="9"/>
      <c r="Q22" s="9"/>
      <c r="R22" s="9"/>
      <c r="S22" s="9"/>
    </row>
    <row r="23" spans="1:19" x14ac:dyDescent="0.25">
      <c r="L23" s="9"/>
      <c r="M23" s="9"/>
      <c r="N23" s="9"/>
      <c r="O23" s="9"/>
      <c r="P23" s="9"/>
      <c r="Q23" s="9"/>
      <c r="R23" s="9"/>
      <c r="S23" s="9"/>
    </row>
    <row r="24" spans="1:19" x14ac:dyDescent="0.25">
      <c r="L24" s="9"/>
      <c r="M24" s="9"/>
      <c r="N24" s="9"/>
      <c r="O24" s="9"/>
      <c r="P24" s="9"/>
      <c r="Q24" s="9"/>
      <c r="R24" s="9"/>
      <c r="S24" s="9"/>
    </row>
  </sheetData>
  <mergeCells count="9">
    <mergeCell ref="G14:H14"/>
    <mergeCell ref="U2:W2"/>
    <mergeCell ref="X2:Z2"/>
    <mergeCell ref="C2:E2"/>
    <mergeCell ref="F2:H2"/>
    <mergeCell ref="I2:K2"/>
    <mergeCell ref="L2:N2"/>
    <mergeCell ref="O2:Q2"/>
    <mergeCell ref="R2:T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workbookViewId="0">
      <selection activeCell="I21" sqref="I21"/>
    </sheetView>
  </sheetViews>
  <sheetFormatPr defaultColWidth="14.140625" defaultRowHeight="12" x14ac:dyDescent="0.25"/>
  <cols>
    <col min="1" max="4" width="14.140625" style="59"/>
    <col min="5" max="6" width="23.28515625" style="59" bestFit="1" customWidth="1"/>
    <col min="7" max="16384" width="14.140625" style="59"/>
  </cols>
  <sheetData>
    <row r="2" spans="1:13" x14ac:dyDescent="0.25">
      <c r="A2" s="58"/>
      <c r="B2" s="154" t="s">
        <v>98</v>
      </c>
      <c r="C2" s="154"/>
      <c r="D2" s="154"/>
      <c r="E2" s="154"/>
      <c r="F2" s="154"/>
      <c r="G2" s="13"/>
    </row>
    <row r="3" spans="1:13" x14ac:dyDescent="0.25">
      <c r="B3" s="58" t="s">
        <v>0</v>
      </c>
      <c r="C3" s="58" t="s">
        <v>55</v>
      </c>
      <c r="D3" s="58" t="s">
        <v>56</v>
      </c>
      <c r="E3" s="58" t="s">
        <v>57</v>
      </c>
      <c r="F3" s="58" t="s">
        <v>58</v>
      </c>
    </row>
    <row r="4" spans="1:13" x14ac:dyDescent="0.25">
      <c r="B4" s="4">
        <v>0.97518629999999995</v>
      </c>
      <c r="C4" s="4">
        <v>1.3006</v>
      </c>
      <c r="D4" s="4">
        <v>1.28518</v>
      </c>
      <c r="E4" s="4">
        <v>5.6204009999999997E-3</v>
      </c>
      <c r="F4" s="4">
        <v>5.0057749999999996E-3</v>
      </c>
    </row>
    <row r="5" spans="1:13" ht="14.25" x14ac:dyDescent="0.2">
      <c r="B5" s="4">
        <v>0.98046999999999995</v>
      </c>
      <c r="C5" s="4">
        <v>1.238963</v>
      </c>
      <c r="D5" s="4">
        <v>0.40089580000000002</v>
      </c>
      <c r="E5" s="4">
        <v>0.3814148</v>
      </c>
      <c r="F5" s="4">
        <v>1.7401610000000001E-2</v>
      </c>
      <c r="H5" s="150"/>
      <c r="I5" s="150"/>
      <c r="J5" s="150"/>
      <c r="K5" s="150"/>
      <c r="L5" s="150"/>
      <c r="M5" s="150"/>
    </row>
    <row r="6" spans="1:13" s="149" customFormat="1" ht="15" x14ac:dyDescent="0.25">
      <c r="B6" s="4">
        <v>1.0467340000000001</v>
      </c>
      <c r="C6" s="4">
        <v>1.406593</v>
      </c>
      <c r="D6" s="4">
        <v>0.74591339999999995</v>
      </c>
      <c r="E6" s="4">
        <v>0.96292710000000004</v>
      </c>
      <c r="F6" s="152" t="s">
        <v>101</v>
      </c>
      <c r="H6" s="151" t="s">
        <v>102</v>
      </c>
      <c r="I6" s="150"/>
      <c r="J6" s="150"/>
      <c r="K6" s="150"/>
      <c r="L6" s="150"/>
      <c r="M6" s="150"/>
    </row>
    <row r="7" spans="1:13" ht="14.25" x14ac:dyDescent="0.2">
      <c r="B7" s="4">
        <v>1.003919</v>
      </c>
      <c r="C7" s="4">
        <v>1.127456</v>
      </c>
      <c r="D7" s="4">
        <v>0.83114180000000004</v>
      </c>
      <c r="E7" s="4">
        <v>0.39679680000000001</v>
      </c>
      <c r="F7" s="4">
        <v>1.6743359999999999E-2</v>
      </c>
      <c r="H7" s="150"/>
      <c r="I7" s="150"/>
      <c r="J7" s="150"/>
      <c r="K7" s="150"/>
      <c r="L7" s="150"/>
      <c r="M7" s="150"/>
    </row>
    <row r="8" spans="1:13" ht="14.25" x14ac:dyDescent="0.2">
      <c r="B8" s="4">
        <v>1.013868</v>
      </c>
      <c r="C8" s="4">
        <v>1.223333</v>
      </c>
      <c r="D8" s="4">
        <v>1.0011950000000001</v>
      </c>
      <c r="E8" s="4">
        <v>0.60072530000000002</v>
      </c>
      <c r="F8" s="4">
        <v>0.78432599999999997</v>
      </c>
      <c r="H8" s="150"/>
      <c r="I8" s="150"/>
      <c r="J8" s="150"/>
      <c r="K8" s="150"/>
      <c r="L8" s="150"/>
      <c r="M8" s="150"/>
    </row>
    <row r="9" spans="1:13" s="148" customFormat="1" ht="15" thickBot="1" x14ac:dyDescent="0.25">
      <c r="B9" s="5">
        <v>1.12822</v>
      </c>
      <c r="C9" s="5">
        <v>1.5899799999999999</v>
      </c>
      <c r="D9" s="5">
        <v>0.46060109999999999</v>
      </c>
      <c r="E9" s="5">
        <v>1.0174890000000001</v>
      </c>
      <c r="F9" s="5">
        <v>0.25811289999999998</v>
      </c>
      <c r="H9" s="150"/>
      <c r="I9" s="150"/>
      <c r="J9" s="150"/>
      <c r="K9" s="150"/>
      <c r="L9" s="150"/>
      <c r="M9" s="150"/>
    </row>
    <row r="10" spans="1:13" x14ac:dyDescent="0.25">
      <c r="B10" s="4"/>
      <c r="C10" s="4"/>
      <c r="D10" s="4"/>
      <c r="E10" s="4"/>
      <c r="F10" s="4"/>
    </row>
    <row r="11" spans="1:13" x14ac:dyDescent="0.25">
      <c r="A11" s="59" t="s">
        <v>59</v>
      </c>
      <c r="B11" s="4">
        <f>AVERAGE(B4:B9)</f>
        <v>1.0247328833333333</v>
      </c>
      <c r="C11" s="4">
        <f t="shared" ref="C11:F11" si="0">AVERAGE(C4:C9)</f>
        <v>1.3144875</v>
      </c>
      <c r="D11" s="4">
        <f t="shared" si="0"/>
        <v>0.7874878500000001</v>
      </c>
      <c r="E11" s="4">
        <f t="shared" si="0"/>
        <v>0.56082890016666676</v>
      </c>
      <c r="F11" s="4">
        <f t="shared" si="0"/>
        <v>0.21631792899999999</v>
      </c>
    </row>
    <row r="12" spans="1:13" x14ac:dyDescent="0.25">
      <c r="A12" s="59" t="s">
        <v>68</v>
      </c>
      <c r="B12" s="4">
        <f>STDEV(B4:B9)</f>
        <v>5.6848856876472627E-2</v>
      </c>
      <c r="C12" s="4">
        <f t="shared" ref="C12:F12" si="1">STDEV(C4:C9)</f>
        <v>0.16344190301480085</v>
      </c>
      <c r="D12" s="4">
        <f t="shared" si="1"/>
        <v>0.33265919041112174</v>
      </c>
      <c r="E12" s="4">
        <f t="shared" si="1"/>
        <v>0.38449071733379026</v>
      </c>
      <c r="F12" s="4">
        <f t="shared" si="1"/>
        <v>0.33482477704995084</v>
      </c>
    </row>
    <row r="14" spans="1:13" ht="14.1" customHeight="1" x14ac:dyDescent="0.25">
      <c r="B14" s="154" t="s">
        <v>97</v>
      </c>
      <c r="C14" s="154"/>
      <c r="D14" s="154"/>
      <c r="E14" s="154"/>
      <c r="F14" s="154"/>
    </row>
    <row r="15" spans="1:13" x14ac:dyDescent="0.25">
      <c r="B15" s="58" t="s">
        <v>0</v>
      </c>
      <c r="C15" s="58" t="s">
        <v>55</v>
      </c>
      <c r="D15" s="58" t="s">
        <v>56</v>
      </c>
      <c r="E15" s="58" t="s">
        <v>57</v>
      </c>
      <c r="F15" s="58" t="s">
        <v>58</v>
      </c>
    </row>
    <row r="16" spans="1:13" x14ac:dyDescent="0.25">
      <c r="B16" s="4">
        <v>1.0046850000000001</v>
      </c>
      <c r="C16" s="4">
        <v>0.99283600000000005</v>
      </c>
      <c r="D16" s="4">
        <v>0.76833419999999997</v>
      </c>
      <c r="E16" s="4">
        <v>0.84937689999999999</v>
      </c>
      <c r="F16" s="4">
        <v>0.93264919999999996</v>
      </c>
    </row>
    <row r="17" spans="1:10" x14ac:dyDescent="0.25">
      <c r="B17" s="4">
        <v>1.06819</v>
      </c>
      <c r="C17" s="4">
        <v>1.165035</v>
      </c>
      <c r="D17" s="4">
        <v>0.94097379999999997</v>
      </c>
      <c r="E17" s="4">
        <v>0.6219652</v>
      </c>
      <c r="F17" s="4">
        <v>0.92289670000000001</v>
      </c>
    </row>
    <row r="18" spans="1:10" x14ac:dyDescent="0.25">
      <c r="B18" s="4">
        <v>1.1536059999999999</v>
      </c>
      <c r="C18" s="4">
        <v>1.1552929999999999</v>
      </c>
      <c r="D18" s="4">
        <v>0.90516030000000003</v>
      </c>
      <c r="E18" s="4">
        <v>1.010054</v>
      </c>
      <c r="F18" s="4">
        <v>1.035774</v>
      </c>
    </row>
    <row r="19" spans="1:10" x14ac:dyDescent="0.25">
      <c r="B19" s="4">
        <v>1.095421</v>
      </c>
      <c r="C19" s="4">
        <v>1.0690580000000001</v>
      </c>
      <c r="D19" s="4">
        <v>0.94669309999999995</v>
      </c>
      <c r="E19" s="4">
        <v>0.55608380000000002</v>
      </c>
      <c r="F19" s="4">
        <v>0.86941860000000004</v>
      </c>
    </row>
    <row r="20" spans="1:10" x14ac:dyDescent="0.25">
      <c r="B20" s="4">
        <v>1.051882</v>
      </c>
      <c r="C20" s="4">
        <v>1.1397919999999999</v>
      </c>
      <c r="D20" s="4">
        <v>1.0987420000000001</v>
      </c>
      <c r="E20" s="4">
        <v>0.88892610000000005</v>
      </c>
      <c r="F20" s="4">
        <v>1.1778439999999999</v>
      </c>
      <c r="H20" s="148"/>
      <c r="I20" s="148"/>
    </row>
    <row r="21" spans="1:10" ht="12.75" thickBot="1" x14ac:dyDescent="0.3">
      <c r="B21" s="5">
        <v>1.483436</v>
      </c>
      <c r="C21" s="5">
        <v>1.673573</v>
      </c>
      <c r="D21" s="5">
        <v>1.5307710000000001</v>
      </c>
      <c r="E21" s="5">
        <v>1.1336489999999999</v>
      </c>
      <c r="F21" s="5">
        <v>0.88536289999999995</v>
      </c>
      <c r="H21" s="148"/>
      <c r="I21" s="148"/>
      <c r="J21" s="148"/>
    </row>
    <row r="22" spans="1:10" x14ac:dyDescent="0.25">
      <c r="B22" s="4"/>
      <c r="C22" s="4"/>
      <c r="D22" s="4"/>
      <c r="E22" s="4"/>
      <c r="F22" s="4"/>
      <c r="H22" s="148"/>
      <c r="I22" s="148"/>
      <c r="J22" s="148"/>
    </row>
    <row r="23" spans="1:10" x14ac:dyDescent="0.25">
      <c r="A23" s="59" t="s">
        <v>59</v>
      </c>
      <c r="B23" s="4">
        <f>AVERAGE(B16:B21)</f>
        <v>1.1428700000000001</v>
      </c>
      <c r="C23" s="4">
        <f t="shared" ref="C23:F23" si="2">AVERAGE(C16:C21)</f>
        <v>1.1992645000000002</v>
      </c>
      <c r="D23" s="4">
        <f t="shared" si="2"/>
        <v>1.0317790666666669</v>
      </c>
      <c r="E23" s="4">
        <f t="shared" si="2"/>
        <v>0.84334249999999999</v>
      </c>
      <c r="F23" s="4">
        <f t="shared" si="2"/>
        <v>0.97065756666666658</v>
      </c>
      <c r="H23" s="148"/>
      <c r="I23" s="148"/>
      <c r="J23" s="148"/>
    </row>
    <row r="24" spans="1:10" x14ac:dyDescent="0.25">
      <c r="A24" s="59" t="s">
        <v>68</v>
      </c>
      <c r="B24" s="4">
        <f>STDEV(B16:B21)</f>
        <v>0.17395567390688965</v>
      </c>
      <c r="C24" s="4">
        <f t="shared" ref="C24:F24" si="3">STDEV(C16:C21)</f>
        <v>0.24132017784076748</v>
      </c>
      <c r="D24" s="4">
        <f t="shared" si="3"/>
        <v>0.26623212127598428</v>
      </c>
      <c r="E24" s="4">
        <f t="shared" si="3"/>
        <v>0.22168010123951143</v>
      </c>
      <c r="F24" s="4">
        <f t="shared" si="3"/>
        <v>0.11697573500720071</v>
      </c>
      <c r="H24" s="148"/>
      <c r="I24" s="148"/>
      <c r="J24" s="148"/>
    </row>
    <row r="25" spans="1:10" x14ac:dyDescent="0.25">
      <c r="H25" s="148"/>
      <c r="I25" s="148"/>
      <c r="J25" s="148"/>
    </row>
    <row r="26" spans="1:10" ht="14.1" customHeight="1" x14ac:dyDescent="0.25">
      <c r="B26" s="154" t="s">
        <v>99</v>
      </c>
      <c r="C26" s="154"/>
      <c r="D26" s="154"/>
      <c r="E26" s="154"/>
      <c r="F26" s="154"/>
      <c r="H26" s="148"/>
      <c r="I26" s="148"/>
      <c r="J26" s="148"/>
    </row>
    <row r="27" spans="1:10" x14ac:dyDescent="0.25">
      <c r="B27" s="58" t="s">
        <v>0</v>
      </c>
      <c r="C27" s="58" t="s">
        <v>55</v>
      </c>
      <c r="D27" s="58" t="s">
        <v>56</v>
      </c>
      <c r="E27" s="58" t="s">
        <v>57</v>
      </c>
      <c r="F27" s="58" t="s">
        <v>58</v>
      </c>
    </row>
    <row r="28" spans="1:10" x14ac:dyDescent="0.25">
      <c r="B28" s="4">
        <v>1.311042</v>
      </c>
      <c r="C28" s="4">
        <v>1.297059</v>
      </c>
      <c r="D28" s="4">
        <v>1.14317</v>
      </c>
      <c r="E28" s="4">
        <v>1.185989</v>
      </c>
      <c r="F28" s="4">
        <v>1.026286</v>
      </c>
    </row>
    <row r="29" spans="1:10" x14ac:dyDescent="0.25">
      <c r="B29" s="4">
        <v>0.81959499999999996</v>
      </c>
      <c r="C29" s="4">
        <v>0.77361780000000002</v>
      </c>
      <c r="D29" s="4">
        <v>0.97096720000000003</v>
      </c>
      <c r="E29" s="4">
        <v>0.81199350000000003</v>
      </c>
      <c r="F29" s="4">
        <v>1.3239749999999999</v>
      </c>
    </row>
    <row r="30" spans="1:10" x14ac:dyDescent="0.25">
      <c r="B30" s="4">
        <v>1.1457870000000001</v>
      </c>
      <c r="C30" s="4">
        <v>1.1209009999999999</v>
      </c>
      <c r="D30" s="4">
        <v>1.0169010000000001</v>
      </c>
      <c r="E30" s="4">
        <v>1.038287</v>
      </c>
      <c r="F30" s="4">
        <v>0.93422539999999998</v>
      </c>
    </row>
    <row r="31" spans="1:10" x14ac:dyDescent="0.25">
      <c r="B31" s="4">
        <v>0.84180069999999996</v>
      </c>
      <c r="C31" s="4">
        <v>0.79062690000000002</v>
      </c>
      <c r="D31" s="4">
        <v>0.88752679999999995</v>
      </c>
      <c r="E31" s="4">
        <v>0.59178410000000004</v>
      </c>
      <c r="F31" s="4">
        <v>0.6400055</v>
      </c>
    </row>
    <row r="32" spans="1:10" x14ac:dyDescent="0.25">
      <c r="B32" s="4">
        <v>0.95108550000000003</v>
      </c>
      <c r="C32" s="4">
        <v>1.4231149999999999</v>
      </c>
      <c r="D32" s="4">
        <v>1.2586790000000001</v>
      </c>
      <c r="E32" s="4">
        <v>0.82979049999999999</v>
      </c>
      <c r="F32" s="4">
        <v>0.70181479999999996</v>
      </c>
    </row>
    <row r="33" spans="1:7" ht="12.75" thickBot="1" x14ac:dyDescent="0.3">
      <c r="B33" s="5">
        <v>1.098792</v>
      </c>
      <c r="C33" s="5">
        <v>1.5441910000000001</v>
      </c>
      <c r="D33" s="5">
        <v>1.209873</v>
      </c>
      <c r="E33" s="5">
        <v>0.87468049999999997</v>
      </c>
      <c r="F33" s="5">
        <v>0.75221590000000005</v>
      </c>
      <c r="G33" s="13"/>
    </row>
    <row r="34" spans="1:7" x14ac:dyDescent="0.25">
      <c r="B34" s="4"/>
      <c r="C34" s="4"/>
      <c r="D34" s="4"/>
      <c r="E34" s="4"/>
      <c r="F34" s="4"/>
      <c r="G34" s="13"/>
    </row>
    <row r="35" spans="1:7" x14ac:dyDescent="0.25">
      <c r="A35" s="59" t="s">
        <v>59</v>
      </c>
      <c r="B35" s="4">
        <f>AVERAGE(B28:B33)</f>
        <v>1.0280170333333334</v>
      </c>
      <c r="C35" s="4">
        <f t="shared" ref="C35:F35" si="4">AVERAGE(C28:C33)</f>
        <v>1.1582517833333332</v>
      </c>
      <c r="D35" s="4">
        <f t="shared" si="4"/>
        <v>1.0811861666666667</v>
      </c>
      <c r="E35" s="4">
        <f t="shared" si="4"/>
        <v>0.88875409999999999</v>
      </c>
      <c r="F35" s="4">
        <f t="shared" si="4"/>
        <v>0.89642043333333332</v>
      </c>
      <c r="G35" s="13"/>
    </row>
    <row r="36" spans="1:7" x14ac:dyDescent="0.25">
      <c r="A36" s="59" t="s">
        <v>68</v>
      </c>
      <c r="B36" s="4">
        <f>STDEV(B28:B33)</f>
        <v>0.19132000434451951</v>
      </c>
      <c r="C36" s="4">
        <f t="shared" ref="C36:F36" si="5">STDEV(C28:C33)</f>
        <v>0.32337454534931165</v>
      </c>
      <c r="D36" s="4">
        <f t="shared" si="5"/>
        <v>0.14538965308226995</v>
      </c>
      <c r="E36" s="4">
        <f t="shared" si="5"/>
        <v>0.20418952809323984</v>
      </c>
      <c r="F36" s="4">
        <f t="shared" si="5"/>
        <v>0.25515176126499001</v>
      </c>
      <c r="G36" s="13"/>
    </row>
    <row r="38" spans="1:7" ht="14.1" customHeight="1" x14ac:dyDescent="0.25">
      <c r="B38" s="154" t="s">
        <v>100</v>
      </c>
      <c r="C38" s="154"/>
      <c r="D38" s="154"/>
      <c r="E38" s="154"/>
      <c r="F38" s="154"/>
    </row>
    <row r="39" spans="1:7" x14ac:dyDescent="0.25">
      <c r="B39" s="58" t="s">
        <v>0</v>
      </c>
      <c r="C39" s="58" t="s">
        <v>55</v>
      </c>
      <c r="D39" s="58" t="s">
        <v>56</v>
      </c>
      <c r="E39" s="58" t="s">
        <v>57</v>
      </c>
      <c r="F39" s="58" t="s">
        <v>58</v>
      </c>
      <c r="G39" s="13"/>
    </row>
    <row r="40" spans="1:7" x14ac:dyDescent="0.25">
      <c r="A40" s="58"/>
      <c r="B40" s="4">
        <v>1.333216</v>
      </c>
      <c r="C40" s="4">
        <v>1.4495210000000001</v>
      </c>
      <c r="D40" s="4">
        <v>2.3057620000000001</v>
      </c>
      <c r="E40" s="4">
        <v>1.562549</v>
      </c>
      <c r="F40" s="4">
        <v>2.3044829999999998</v>
      </c>
      <c r="G40" s="4"/>
    </row>
    <row r="41" spans="1:7" x14ac:dyDescent="0.25">
      <c r="A41" s="58"/>
      <c r="B41" s="4">
        <v>1.2363420000000001</v>
      </c>
      <c r="C41" s="4">
        <v>1.254508</v>
      </c>
      <c r="D41" s="4">
        <v>1.7693449999999999</v>
      </c>
      <c r="E41" s="4">
        <v>1.4080550000000001</v>
      </c>
      <c r="F41" s="4">
        <v>1.731414</v>
      </c>
      <c r="G41" s="4"/>
    </row>
    <row r="42" spans="1:7" x14ac:dyDescent="0.25">
      <c r="A42" s="58"/>
      <c r="B42" s="4">
        <v>1.293113</v>
      </c>
      <c r="C42" s="4">
        <v>1.5547169999999999</v>
      </c>
      <c r="D42" s="4">
        <v>1.9831989999999999</v>
      </c>
      <c r="E42" s="4">
        <v>1.69496</v>
      </c>
      <c r="F42" s="4">
        <v>2.1809989999999999</v>
      </c>
      <c r="G42" s="4"/>
    </row>
    <row r="43" spans="1:7" x14ac:dyDescent="0.25">
      <c r="A43" s="58"/>
      <c r="B43" s="4">
        <v>0.70506259999999998</v>
      </c>
      <c r="C43" s="4">
        <v>0.87398730000000002</v>
      </c>
      <c r="D43" s="4">
        <v>1.385329</v>
      </c>
      <c r="E43" s="4">
        <v>1.0024569999999999</v>
      </c>
      <c r="F43" s="4">
        <v>1.1693359999999999</v>
      </c>
      <c r="G43" s="4"/>
    </row>
    <row r="44" spans="1:7" x14ac:dyDescent="0.25">
      <c r="A44" s="58"/>
      <c r="B44" s="4">
        <v>1.032829</v>
      </c>
      <c r="C44" s="4">
        <v>1.1879919999999999</v>
      </c>
      <c r="D44" s="4">
        <v>1.87314</v>
      </c>
      <c r="E44" s="4">
        <v>1.2800419999999999</v>
      </c>
      <c r="F44" s="4">
        <v>1.5718289999999999</v>
      </c>
      <c r="G44" s="4"/>
    </row>
    <row r="45" spans="1:7" ht="12.75" thickBot="1" x14ac:dyDescent="0.3">
      <c r="B45" s="5">
        <v>0.50043420000000005</v>
      </c>
      <c r="C45" s="5">
        <v>0.70229929999999996</v>
      </c>
      <c r="D45" s="5">
        <v>1.339709</v>
      </c>
      <c r="E45" s="5">
        <v>0.84079789999999999</v>
      </c>
      <c r="F45" s="5">
        <v>0.40645310000000001</v>
      </c>
    </row>
    <row r="47" spans="1:7" x14ac:dyDescent="0.25">
      <c r="A47" s="59" t="s">
        <v>59</v>
      </c>
      <c r="B47" s="4">
        <f>AVERAGE(B40:B45)</f>
        <v>1.0168328</v>
      </c>
      <c r="C47" s="4">
        <f t="shared" ref="C47:F47" si="6">AVERAGE(C40:C45)</f>
        <v>1.1705040999999998</v>
      </c>
      <c r="D47" s="4">
        <f t="shared" si="6"/>
        <v>1.7760806666666664</v>
      </c>
      <c r="E47" s="4">
        <f t="shared" si="6"/>
        <v>1.2981434833333332</v>
      </c>
      <c r="F47" s="4">
        <f t="shared" si="6"/>
        <v>1.5607523499999998</v>
      </c>
    </row>
    <row r="48" spans="1:7" x14ac:dyDescent="0.25">
      <c r="A48" s="59" t="s">
        <v>68</v>
      </c>
      <c r="B48" s="4">
        <f>STDEV(B40:B45)</f>
        <v>0.3431435318182055</v>
      </c>
      <c r="C48" s="4">
        <f t="shared" ref="C48:F48" si="7">STDEV(C40:C45)</f>
        <v>0.32862453112904472</v>
      </c>
      <c r="D48" s="4">
        <f t="shared" si="7"/>
        <v>0.36770458217143143</v>
      </c>
      <c r="E48" s="4">
        <f t="shared" si="7"/>
        <v>0.32752932978852739</v>
      </c>
      <c r="F48" s="4">
        <f t="shared" si="7"/>
        <v>0.7003860071616903</v>
      </c>
    </row>
  </sheetData>
  <mergeCells count="4">
    <mergeCell ref="B2:F2"/>
    <mergeCell ref="B14:F14"/>
    <mergeCell ref="B26:F26"/>
    <mergeCell ref="B38:F38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Fig 1A</vt:lpstr>
      <vt:lpstr>Fig 1B</vt:lpstr>
      <vt:lpstr>Fig 1C</vt:lpstr>
      <vt:lpstr>Fig 1D</vt:lpstr>
      <vt:lpstr>Fig 1E</vt:lpstr>
      <vt:lpstr>Fig 2B</vt:lpstr>
      <vt:lpstr>Fig 2C</vt:lpstr>
      <vt:lpstr>Fig 2D</vt:lpstr>
      <vt:lpstr>Fig 3A</vt:lpstr>
      <vt:lpstr>Fig 3B</vt:lpstr>
      <vt:lpstr>Fig 3C</vt:lpstr>
      <vt:lpstr>Fig 3D</vt:lpstr>
      <vt:lpstr>Fig 3E</vt:lpstr>
      <vt:lpstr>Fig 3F</vt:lpstr>
      <vt:lpstr>Fig 3G</vt:lpstr>
      <vt:lpstr>Fig 3H</vt:lpstr>
      <vt:lpstr>Fig 4A</vt:lpstr>
      <vt:lpstr>Fig 4B</vt:lpstr>
      <vt:lpstr>Fig 4C</vt:lpstr>
      <vt:lpstr>Fig 4D</vt:lpstr>
      <vt:lpstr>Fig 5B</vt:lpstr>
      <vt:lpstr>Fig 5C</vt:lpstr>
      <vt:lpstr>Fig 5D</vt:lpstr>
      <vt:lpstr>Fig 5E</vt:lpstr>
      <vt:lpstr>Fig 6A</vt:lpstr>
      <vt:lpstr>Fig 6B</vt:lpstr>
      <vt:lpstr>Fig 6C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</dc:creator>
  <cp:lastModifiedBy>cmauro</cp:lastModifiedBy>
  <cp:lastPrinted>2015-03-24T09:50:26Z</cp:lastPrinted>
  <dcterms:created xsi:type="dcterms:W3CDTF">2014-09-12T10:26:38Z</dcterms:created>
  <dcterms:modified xsi:type="dcterms:W3CDTF">2015-05-13T10:24:08Z</dcterms:modified>
</cp:coreProperties>
</file>