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3680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'Sheet1'!$A$1:$U$67</definedName>
  </definedNames>
  <calcPr fullCalcOnLoad="1"/>
</workbook>
</file>

<file path=xl/sharedStrings.xml><?xml version="1.0" encoding="utf-8"?>
<sst xmlns="http://schemas.openxmlformats.org/spreadsheetml/2006/main" count="152" uniqueCount="55">
  <si>
    <t>n</t>
  </si>
  <si>
    <t>M &amp;Kozak</t>
  </si>
  <si>
    <t>yes</t>
  </si>
  <si>
    <t>no</t>
  </si>
  <si>
    <t>NIA</t>
  </si>
  <si>
    <t>Rik</t>
  </si>
  <si>
    <t>Ens</t>
  </si>
  <si>
    <t>Ref</t>
  </si>
  <si>
    <t>+</t>
  </si>
  <si>
    <t>Total</t>
  </si>
  <si>
    <t>Total NIA</t>
  </si>
  <si>
    <t>Total Riken</t>
  </si>
  <si>
    <t>Total Ensembl</t>
  </si>
  <si>
    <t>Total Refseq</t>
  </si>
  <si>
    <t>Grand total</t>
  </si>
  <si>
    <t>Grand</t>
  </si>
  <si>
    <t>Riken</t>
  </si>
  <si>
    <t>NM</t>
  </si>
  <si>
    <t>Multi-exon</t>
  </si>
  <si>
    <t>NIA MOUSE GENE INDEX SUMMARY</t>
  </si>
  <si>
    <t>Ensembl</t>
  </si>
  <si>
    <t>Refseq</t>
  </si>
  <si>
    <t>%</t>
  </si>
  <si>
    <t>Protein-coding</t>
  </si>
  <si>
    <t>Total genes</t>
  </si>
  <si>
    <t>n Exons</t>
  </si>
  <si>
    <t>ORFlength, a.a.</t>
  </si>
  <si>
    <t>&gt;=200</t>
  </si>
  <si>
    <t>100-199</t>
  </si>
  <si>
    <t>&lt;100</t>
  </si>
  <si>
    <t>Genes</t>
  </si>
  <si>
    <t>ORF&gt;=100a.a.</t>
  </si>
  <si>
    <t>Other</t>
  </si>
  <si>
    <t>genes</t>
  </si>
  <si>
    <t>All</t>
  </si>
  <si>
    <t>Total Refseq-NM</t>
  </si>
  <si>
    <t>Legend for the table</t>
  </si>
  <si>
    <t xml:space="preserve">Rows correspond to gene characteristics: </t>
  </si>
  <si>
    <t>Open reading frame length</t>
  </si>
  <si>
    <t>First aminoacid is Methionine, and Kozak consensus is adequate</t>
  </si>
  <si>
    <t>Number of exons (1 = one exon, n = multiple exons);</t>
  </si>
  <si>
    <t>Columns correspond to the source of sequence</t>
  </si>
  <si>
    <t>National Institute on Aging (NIH)</t>
  </si>
  <si>
    <t>Refseq (all sequences, including XM)</t>
  </si>
  <si>
    <t>Refseq NM only</t>
  </si>
  <si>
    <t>Sequence from this source is a member of a U-cluster</t>
  </si>
  <si>
    <t>Multi-exon ORF&lt;100</t>
  </si>
  <si>
    <t>All sources</t>
  </si>
  <si>
    <t>Source of sequence</t>
  </si>
  <si>
    <t>Multiple</t>
  </si>
  <si>
    <t>Fig. 1. Number of genes represented in NIA, Riken, Ensembl, and Refseq databases.</t>
  </si>
  <si>
    <t>Blue =</t>
  </si>
  <si>
    <t>Brown =</t>
  </si>
  <si>
    <t>Protein coding genes (ORF &gt;= 100 aa.)</t>
  </si>
  <si>
    <t>Multi-exon genes with ORF &lt;100 aa.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</si>
</sst>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sz val="10"/>
      <color indexed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 wrapText="1"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Sheet1!$N$37:$N$40</c:f>
              <c:strCache/>
            </c:strRef>
          </c:cat>
          <c:val>
            <c:numRef>
              <c:f>Sheet1!$O$37:$O$40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Sheet1!$N$37:$N$40</c:f>
              <c:strCache/>
            </c:strRef>
          </c:cat>
          <c:val>
            <c:numRef>
              <c:f>Sheet1!$P$37:$P$40</c:f>
              <c:numCache/>
            </c:numRef>
          </c:val>
        </c:ser>
        <c:overlap val="100"/>
        <c:axId val="57695653"/>
        <c:axId val="49498830"/>
      </c:bar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98830"/>
        <c:crosses val="autoZero"/>
        <c:auto val="1"/>
        <c:lblOffset val="100"/>
        <c:noMultiLvlLbl val="0"/>
      </c:catAx>
      <c:valAx>
        <c:axId val="49498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695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600075</xdr:colOff>
      <xdr:row>43</xdr:row>
      <xdr:rowOff>9525</xdr:rowOff>
    </xdr:from>
    <xdr:to>
      <xdr:col>20</xdr:col>
      <xdr:colOff>304800</xdr:colOff>
      <xdr:row>63</xdr:row>
      <xdr:rowOff>114300</xdr:rowOff>
    </xdr:to>
    <xdr:graphicFrame>
      <xdr:nvGraphicFramePr>
        <xdr:cNvPr id="1" name="Chart 1"/>
        <xdr:cNvGraphicFramePr/>
      </xdr:nvGraphicFramePr>
      <xdr:xfrm>
        <a:off x="6162675" y="7296150"/>
        <a:ext cx="50482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4.00390625" style="0" customWidth="1"/>
    <col min="2" max="2" width="3.7109375" style="0" customWidth="1"/>
    <col min="3" max="3" width="3.8515625" style="0" customWidth="1"/>
    <col min="4" max="4" width="4.00390625" style="0" customWidth="1"/>
    <col min="5" max="5" width="3.8515625" style="0" customWidth="1"/>
    <col min="14" max="14" width="10.140625" style="0" customWidth="1"/>
    <col min="16" max="16" width="9.7109375" style="0" customWidth="1"/>
    <col min="19" max="19" width="13.7109375" style="0" customWidth="1"/>
    <col min="20" max="20" width="10.00390625" style="0" customWidth="1"/>
  </cols>
  <sheetData>
    <row r="1" spans="2:20" ht="25.5" customHeight="1">
      <c r="B1" s="13" t="s">
        <v>19</v>
      </c>
      <c r="S1" s="2"/>
      <c r="T1" s="1" t="s">
        <v>32</v>
      </c>
    </row>
    <row r="2" spans="2:21" ht="12.75">
      <c r="B2" s="15"/>
      <c r="D2" s="14"/>
      <c r="E2" s="5" t="s">
        <v>25</v>
      </c>
      <c r="F2" s="1" t="s">
        <v>0</v>
      </c>
      <c r="G2" s="1">
        <v>1</v>
      </c>
      <c r="H2" s="1" t="s">
        <v>0</v>
      </c>
      <c r="I2" s="1">
        <v>1</v>
      </c>
      <c r="J2" s="1" t="s">
        <v>0</v>
      </c>
      <c r="K2" s="1">
        <v>1</v>
      </c>
      <c r="L2" s="1" t="s">
        <v>0</v>
      </c>
      <c r="M2" s="1">
        <v>1</v>
      </c>
      <c r="N2" s="1" t="s">
        <v>0</v>
      </c>
      <c r="O2" s="1">
        <v>1</v>
      </c>
      <c r="P2" s="1" t="s">
        <v>0</v>
      </c>
      <c r="Q2" s="5">
        <v>1</v>
      </c>
      <c r="S2" s="2" t="s">
        <v>23</v>
      </c>
      <c r="T2" t="s">
        <v>18</v>
      </c>
      <c r="U2" s="10"/>
    </row>
    <row r="3" spans="2:21" ht="12.75">
      <c r="B3" s="15"/>
      <c r="D3" s="14"/>
      <c r="E3" s="5" t="s">
        <v>1</v>
      </c>
      <c r="F3" s="1" t="s">
        <v>2</v>
      </c>
      <c r="G3" s="1" t="s">
        <v>2</v>
      </c>
      <c r="H3" s="1" t="s">
        <v>3</v>
      </c>
      <c r="I3" s="1" t="s">
        <v>3</v>
      </c>
      <c r="J3" s="1" t="s">
        <v>2</v>
      </c>
      <c r="K3" s="1" t="s">
        <v>2</v>
      </c>
      <c r="L3" s="1" t="s">
        <v>3</v>
      </c>
      <c r="M3" s="1" t="s">
        <v>3</v>
      </c>
      <c r="N3" s="1" t="s">
        <v>2</v>
      </c>
      <c r="O3" s="1" t="s">
        <v>2</v>
      </c>
      <c r="P3" s="1" t="s">
        <v>3</v>
      </c>
      <c r="Q3" s="5" t="s">
        <v>3</v>
      </c>
      <c r="R3" s="12" t="s">
        <v>15</v>
      </c>
      <c r="S3" s="22" t="s">
        <v>30</v>
      </c>
      <c r="T3" s="12" t="s">
        <v>33</v>
      </c>
      <c r="U3" s="12" t="s">
        <v>34</v>
      </c>
    </row>
    <row r="4" spans="1:21" ht="12.75">
      <c r="A4" s="3"/>
      <c r="B4" s="8"/>
      <c r="C4" s="3"/>
      <c r="D4" s="3"/>
      <c r="E4" s="6" t="s">
        <v>26</v>
      </c>
      <c r="F4" s="4" t="s">
        <v>27</v>
      </c>
      <c r="G4" s="4" t="s">
        <v>27</v>
      </c>
      <c r="H4" s="4" t="s">
        <v>27</v>
      </c>
      <c r="I4" s="4" t="s">
        <v>27</v>
      </c>
      <c r="J4" s="4" t="s">
        <v>28</v>
      </c>
      <c r="K4" s="4" t="s">
        <v>28</v>
      </c>
      <c r="L4" s="4" t="s">
        <v>28</v>
      </c>
      <c r="M4" s="4" t="s">
        <v>28</v>
      </c>
      <c r="N4" s="4" t="s">
        <v>29</v>
      </c>
      <c r="O4" s="4" t="s">
        <v>29</v>
      </c>
      <c r="P4" s="4" t="s">
        <v>29</v>
      </c>
      <c r="Q4" s="6" t="s">
        <v>29</v>
      </c>
      <c r="R4" s="4" t="s">
        <v>9</v>
      </c>
      <c r="S4" s="18" t="s">
        <v>31</v>
      </c>
      <c r="T4" s="18"/>
      <c r="U4" s="18" t="s">
        <v>30</v>
      </c>
    </row>
    <row r="5" spans="1:17" ht="12.75">
      <c r="A5" t="s">
        <v>4</v>
      </c>
      <c r="B5" t="s">
        <v>5</v>
      </c>
      <c r="C5" t="s">
        <v>6</v>
      </c>
      <c r="D5" s="14" t="s">
        <v>7</v>
      </c>
      <c r="E5" s="7" t="s">
        <v>17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</row>
    <row r="6" spans="1:21" ht="12.75">
      <c r="A6" s="2" t="s">
        <v>8</v>
      </c>
      <c r="B6" s="2"/>
      <c r="C6" s="2"/>
      <c r="D6" s="15"/>
      <c r="E6" s="16"/>
      <c r="F6">
        <v>10</v>
      </c>
      <c r="G6">
        <v>1</v>
      </c>
      <c r="H6">
        <v>13</v>
      </c>
      <c r="I6">
        <v>10</v>
      </c>
      <c r="J6">
        <v>34</v>
      </c>
      <c r="K6">
        <v>72</v>
      </c>
      <c r="L6">
        <v>138</v>
      </c>
      <c r="M6">
        <v>323</v>
      </c>
      <c r="N6">
        <v>74</v>
      </c>
      <c r="O6">
        <v>903</v>
      </c>
      <c r="P6">
        <v>302</v>
      </c>
      <c r="Q6">
        <v>3444</v>
      </c>
      <c r="R6" s="19">
        <f>SUM(F6:Q6)</f>
        <v>5324</v>
      </c>
      <c r="S6">
        <f>SUM(F6:M6)</f>
        <v>601</v>
      </c>
      <c r="T6">
        <f>N6+P6</f>
        <v>376</v>
      </c>
      <c r="U6">
        <f>S6+T6</f>
        <v>977</v>
      </c>
    </row>
    <row r="7" spans="1:21" ht="12.75">
      <c r="A7" s="2"/>
      <c r="B7" s="2" t="s">
        <v>8</v>
      </c>
      <c r="C7" s="2"/>
      <c r="D7" s="15"/>
      <c r="E7" s="16"/>
      <c r="F7">
        <v>75</v>
      </c>
      <c r="G7">
        <v>32</v>
      </c>
      <c r="H7">
        <v>185</v>
      </c>
      <c r="I7">
        <v>125</v>
      </c>
      <c r="J7">
        <v>216</v>
      </c>
      <c r="K7">
        <v>233</v>
      </c>
      <c r="L7">
        <v>1005</v>
      </c>
      <c r="M7">
        <v>1063</v>
      </c>
      <c r="N7">
        <v>594</v>
      </c>
      <c r="O7">
        <v>801</v>
      </c>
      <c r="P7">
        <v>1830</v>
      </c>
      <c r="Q7">
        <v>2688</v>
      </c>
      <c r="R7" s="19">
        <f aca="true" t="shared" si="0" ref="R7:R28">SUM(F7:Q7)</f>
        <v>8847</v>
      </c>
      <c r="S7">
        <f aca="true" t="shared" si="1" ref="S7:S28">SUM(F7:M7)</f>
        <v>2934</v>
      </c>
      <c r="T7">
        <f aca="true" t="shared" si="2" ref="T7:T34">N7+P7</f>
        <v>2424</v>
      </c>
      <c r="U7">
        <f aca="true" t="shared" si="3" ref="U7:U34">S7+T7</f>
        <v>5358</v>
      </c>
    </row>
    <row r="8" spans="1:21" ht="12.75">
      <c r="A8" s="2" t="s">
        <v>8</v>
      </c>
      <c r="B8" s="2" t="s">
        <v>8</v>
      </c>
      <c r="C8" s="2"/>
      <c r="D8" s="15"/>
      <c r="E8" s="16"/>
      <c r="F8">
        <v>30</v>
      </c>
      <c r="G8">
        <v>14</v>
      </c>
      <c r="H8">
        <v>49</v>
      </c>
      <c r="I8">
        <v>18</v>
      </c>
      <c r="J8">
        <v>27</v>
      </c>
      <c r="K8">
        <v>37</v>
      </c>
      <c r="L8">
        <v>91</v>
      </c>
      <c r="M8">
        <v>198</v>
      </c>
      <c r="N8">
        <v>41</v>
      </c>
      <c r="O8">
        <v>144</v>
      </c>
      <c r="P8">
        <v>104</v>
      </c>
      <c r="Q8">
        <v>408</v>
      </c>
      <c r="R8" s="19">
        <f t="shared" si="0"/>
        <v>1161</v>
      </c>
      <c r="S8">
        <f t="shared" si="1"/>
        <v>464</v>
      </c>
      <c r="T8">
        <f t="shared" si="2"/>
        <v>145</v>
      </c>
      <c r="U8">
        <f t="shared" si="3"/>
        <v>609</v>
      </c>
    </row>
    <row r="9" spans="1:21" ht="12.75">
      <c r="A9" s="2"/>
      <c r="B9" s="2"/>
      <c r="C9" s="2" t="s">
        <v>8</v>
      </c>
      <c r="D9" s="15"/>
      <c r="E9" s="16"/>
      <c r="F9">
        <v>140</v>
      </c>
      <c r="G9">
        <v>31</v>
      </c>
      <c r="H9">
        <v>763</v>
      </c>
      <c r="I9">
        <v>230</v>
      </c>
      <c r="J9">
        <v>79</v>
      </c>
      <c r="K9">
        <v>56</v>
      </c>
      <c r="L9">
        <v>385</v>
      </c>
      <c r="M9">
        <v>274</v>
      </c>
      <c r="N9">
        <v>22</v>
      </c>
      <c r="O9">
        <v>44</v>
      </c>
      <c r="P9">
        <v>126</v>
      </c>
      <c r="Q9">
        <v>261</v>
      </c>
      <c r="R9" s="19">
        <f t="shared" si="0"/>
        <v>2411</v>
      </c>
      <c r="S9">
        <f t="shared" si="1"/>
        <v>1958</v>
      </c>
      <c r="T9">
        <f t="shared" si="2"/>
        <v>148</v>
      </c>
      <c r="U9">
        <f t="shared" si="3"/>
        <v>2106</v>
      </c>
    </row>
    <row r="10" spans="1:21" ht="12.75">
      <c r="A10" s="2" t="s">
        <v>8</v>
      </c>
      <c r="B10" s="2"/>
      <c r="C10" s="2" t="s">
        <v>8</v>
      </c>
      <c r="D10" s="15"/>
      <c r="E10" s="16"/>
      <c r="F10">
        <v>30</v>
      </c>
      <c r="G10">
        <v>12</v>
      </c>
      <c r="H10">
        <v>103</v>
      </c>
      <c r="I10">
        <v>16</v>
      </c>
      <c r="J10">
        <v>7</v>
      </c>
      <c r="K10">
        <v>14</v>
      </c>
      <c r="L10">
        <v>15</v>
      </c>
      <c r="M10">
        <v>15</v>
      </c>
      <c r="N10">
        <v>2</v>
      </c>
      <c r="O10">
        <v>7</v>
      </c>
      <c r="P10">
        <v>3</v>
      </c>
      <c r="Q10">
        <v>3</v>
      </c>
      <c r="R10" s="19">
        <f t="shared" si="0"/>
        <v>227</v>
      </c>
      <c r="S10">
        <f t="shared" si="1"/>
        <v>212</v>
      </c>
      <c r="T10">
        <f t="shared" si="2"/>
        <v>5</v>
      </c>
      <c r="U10">
        <f t="shared" si="3"/>
        <v>217</v>
      </c>
    </row>
    <row r="11" spans="1:21" ht="12.75">
      <c r="A11" s="2"/>
      <c r="B11" s="2" t="s">
        <v>8</v>
      </c>
      <c r="C11" s="2" t="s">
        <v>8</v>
      </c>
      <c r="D11" s="15"/>
      <c r="E11" s="16"/>
      <c r="F11">
        <v>132</v>
      </c>
      <c r="G11">
        <v>14</v>
      </c>
      <c r="H11">
        <v>293</v>
      </c>
      <c r="I11">
        <v>25</v>
      </c>
      <c r="J11">
        <v>35</v>
      </c>
      <c r="K11">
        <v>37</v>
      </c>
      <c r="L11">
        <v>118</v>
      </c>
      <c r="M11">
        <v>60</v>
      </c>
      <c r="N11">
        <v>11</v>
      </c>
      <c r="O11">
        <v>5</v>
      </c>
      <c r="P11">
        <v>16</v>
      </c>
      <c r="Q11">
        <v>18</v>
      </c>
      <c r="R11" s="19">
        <f t="shared" si="0"/>
        <v>764</v>
      </c>
      <c r="S11">
        <f t="shared" si="1"/>
        <v>714</v>
      </c>
      <c r="T11">
        <f t="shared" si="2"/>
        <v>27</v>
      </c>
      <c r="U11">
        <f t="shared" si="3"/>
        <v>741</v>
      </c>
    </row>
    <row r="12" spans="1:21" ht="12.75">
      <c r="A12" s="2" t="s">
        <v>8</v>
      </c>
      <c r="B12" s="2" t="s">
        <v>8</v>
      </c>
      <c r="C12" s="2" t="s">
        <v>8</v>
      </c>
      <c r="D12" s="15"/>
      <c r="E12" s="16"/>
      <c r="F12">
        <v>135</v>
      </c>
      <c r="G12">
        <v>4</v>
      </c>
      <c r="H12">
        <v>242</v>
      </c>
      <c r="I12">
        <v>16</v>
      </c>
      <c r="J12">
        <v>11</v>
      </c>
      <c r="K12">
        <v>12</v>
      </c>
      <c r="L12">
        <v>24</v>
      </c>
      <c r="M12">
        <v>13</v>
      </c>
      <c r="N12">
        <v>7</v>
      </c>
      <c r="O12">
        <v>1</v>
      </c>
      <c r="P12">
        <v>7</v>
      </c>
      <c r="Q12">
        <v>3</v>
      </c>
      <c r="R12" s="19">
        <f t="shared" si="0"/>
        <v>475</v>
      </c>
      <c r="S12">
        <f t="shared" si="1"/>
        <v>457</v>
      </c>
      <c r="T12">
        <f t="shared" si="2"/>
        <v>14</v>
      </c>
      <c r="U12">
        <f t="shared" si="3"/>
        <v>471</v>
      </c>
    </row>
    <row r="13" spans="1:21" ht="12.75">
      <c r="A13" s="2"/>
      <c r="B13" s="2"/>
      <c r="C13" s="2"/>
      <c r="D13" s="15" t="s">
        <v>8</v>
      </c>
      <c r="E13" s="16"/>
      <c r="F13">
        <v>8</v>
      </c>
      <c r="G13">
        <v>37</v>
      </c>
      <c r="H13">
        <v>39</v>
      </c>
      <c r="I13">
        <v>162</v>
      </c>
      <c r="J13">
        <v>45</v>
      </c>
      <c r="K13">
        <v>92</v>
      </c>
      <c r="L13">
        <v>60</v>
      </c>
      <c r="M13">
        <v>200</v>
      </c>
      <c r="N13">
        <v>8</v>
      </c>
      <c r="O13">
        <v>47</v>
      </c>
      <c r="P13">
        <v>23</v>
      </c>
      <c r="Q13">
        <v>159</v>
      </c>
      <c r="R13" s="19">
        <f t="shared" si="0"/>
        <v>880</v>
      </c>
      <c r="S13">
        <f t="shared" si="1"/>
        <v>643</v>
      </c>
      <c r="T13">
        <f t="shared" si="2"/>
        <v>31</v>
      </c>
      <c r="U13">
        <f t="shared" si="3"/>
        <v>674</v>
      </c>
    </row>
    <row r="14" spans="1:21" ht="12.75">
      <c r="A14" s="2" t="s">
        <v>8</v>
      </c>
      <c r="B14" s="2"/>
      <c r="C14" s="2"/>
      <c r="D14" s="15" t="s">
        <v>8</v>
      </c>
      <c r="E14" s="16"/>
      <c r="F14">
        <v>18</v>
      </c>
      <c r="G14">
        <v>15</v>
      </c>
      <c r="H14">
        <v>51</v>
      </c>
      <c r="I14">
        <v>32</v>
      </c>
      <c r="J14">
        <v>24</v>
      </c>
      <c r="K14">
        <v>14</v>
      </c>
      <c r="L14">
        <v>37</v>
      </c>
      <c r="M14">
        <v>37</v>
      </c>
      <c r="N14">
        <v>3</v>
      </c>
      <c r="O14">
        <v>5</v>
      </c>
      <c r="P14">
        <v>3</v>
      </c>
      <c r="Q14">
        <v>5</v>
      </c>
      <c r="R14" s="19">
        <f t="shared" si="0"/>
        <v>244</v>
      </c>
      <c r="S14">
        <f t="shared" si="1"/>
        <v>228</v>
      </c>
      <c r="T14">
        <f t="shared" si="2"/>
        <v>6</v>
      </c>
      <c r="U14">
        <f t="shared" si="3"/>
        <v>234</v>
      </c>
    </row>
    <row r="15" spans="1:21" ht="12.75">
      <c r="A15" s="2"/>
      <c r="B15" s="2" t="s">
        <v>8</v>
      </c>
      <c r="C15" s="2"/>
      <c r="D15" s="15" t="s">
        <v>8</v>
      </c>
      <c r="E15" s="16"/>
      <c r="F15">
        <v>60</v>
      </c>
      <c r="G15">
        <v>16</v>
      </c>
      <c r="H15">
        <v>123</v>
      </c>
      <c r="I15">
        <v>30</v>
      </c>
      <c r="J15">
        <v>79</v>
      </c>
      <c r="K15">
        <v>18</v>
      </c>
      <c r="L15">
        <v>169</v>
      </c>
      <c r="M15">
        <v>65</v>
      </c>
      <c r="N15">
        <v>34</v>
      </c>
      <c r="O15">
        <v>11</v>
      </c>
      <c r="P15">
        <v>37</v>
      </c>
      <c r="Q15">
        <v>15</v>
      </c>
      <c r="R15" s="19">
        <f t="shared" si="0"/>
        <v>657</v>
      </c>
      <c r="S15">
        <f t="shared" si="1"/>
        <v>560</v>
      </c>
      <c r="T15">
        <f t="shared" si="2"/>
        <v>71</v>
      </c>
      <c r="U15">
        <f t="shared" si="3"/>
        <v>631</v>
      </c>
    </row>
    <row r="16" spans="1:21" ht="12.75">
      <c r="A16" s="2" t="s">
        <v>8</v>
      </c>
      <c r="B16" s="2" t="s">
        <v>8</v>
      </c>
      <c r="C16" s="2"/>
      <c r="D16" s="15" t="s">
        <v>8</v>
      </c>
      <c r="E16" s="16"/>
      <c r="F16">
        <v>61</v>
      </c>
      <c r="G16">
        <v>8</v>
      </c>
      <c r="H16">
        <v>125</v>
      </c>
      <c r="I16">
        <v>17</v>
      </c>
      <c r="J16">
        <v>25</v>
      </c>
      <c r="K16">
        <v>5</v>
      </c>
      <c r="L16">
        <v>37</v>
      </c>
      <c r="M16">
        <v>28</v>
      </c>
      <c r="N16">
        <v>4</v>
      </c>
      <c r="O16">
        <v>4</v>
      </c>
      <c r="P16">
        <v>6</v>
      </c>
      <c r="Q16">
        <v>3</v>
      </c>
      <c r="R16" s="19">
        <f t="shared" si="0"/>
        <v>323</v>
      </c>
      <c r="S16">
        <f t="shared" si="1"/>
        <v>306</v>
      </c>
      <c r="T16">
        <f t="shared" si="2"/>
        <v>10</v>
      </c>
      <c r="U16">
        <f t="shared" si="3"/>
        <v>316</v>
      </c>
    </row>
    <row r="17" spans="1:21" ht="12.75">
      <c r="A17" s="2"/>
      <c r="B17" s="2"/>
      <c r="C17" s="2" t="s">
        <v>8</v>
      </c>
      <c r="D17" s="15" t="s">
        <v>8</v>
      </c>
      <c r="E17" s="16"/>
      <c r="F17">
        <v>84</v>
      </c>
      <c r="G17">
        <v>70</v>
      </c>
      <c r="H17">
        <v>488</v>
      </c>
      <c r="I17">
        <v>378</v>
      </c>
      <c r="J17">
        <v>27</v>
      </c>
      <c r="K17">
        <v>98</v>
      </c>
      <c r="L17">
        <v>122</v>
      </c>
      <c r="M17">
        <v>153</v>
      </c>
      <c r="N17">
        <v>2</v>
      </c>
      <c r="O17">
        <v>9</v>
      </c>
      <c r="P17">
        <v>7</v>
      </c>
      <c r="Q17">
        <v>10</v>
      </c>
      <c r="R17" s="19">
        <f t="shared" si="0"/>
        <v>1448</v>
      </c>
      <c r="S17">
        <f t="shared" si="1"/>
        <v>1420</v>
      </c>
      <c r="T17">
        <f t="shared" si="2"/>
        <v>9</v>
      </c>
      <c r="U17">
        <f t="shared" si="3"/>
        <v>1429</v>
      </c>
    </row>
    <row r="18" spans="1:21" ht="12.75">
      <c r="A18" s="2" t="s">
        <v>8</v>
      </c>
      <c r="B18" s="2"/>
      <c r="C18" s="2" t="s">
        <v>8</v>
      </c>
      <c r="D18" s="15" t="s">
        <v>8</v>
      </c>
      <c r="E18" s="16"/>
      <c r="F18">
        <v>97</v>
      </c>
      <c r="G18">
        <v>12</v>
      </c>
      <c r="H18">
        <v>281</v>
      </c>
      <c r="I18">
        <v>25</v>
      </c>
      <c r="J18">
        <v>17</v>
      </c>
      <c r="K18">
        <v>11</v>
      </c>
      <c r="L18">
        <v>19</v>
      </c>
      <c r="M18">
        <v>17</v>
      </c>
      <c r="N18">
        <v>3</v>
      </c>
      <c r="O18">
        <v>1</v>
      </c>
      <c r="R18" s="19">
        <f t="shared" si="0"/>
        <v>483</v>
      </c>
      <c r="S18">
        <f t="shared" si="1"/>
        <v>479</v>
      </c>
      <c r="T18">
        <f t="shared" si="2"/>
        <v>3</v>
      </c>
      <c r="U18">
        <f t="shared" si="3"/>
        <v>482</v>
      </c>
    </row>
    <row r="19" spans="1:21" ht="12.75">
      <c r="A19" s="2"/>
      <c r="B19" s="2" t="s">
        <v>8</v>
      </c>
      <c r="C19" s="2" t="s">
        <v>8</v>
      </c>
      <c r="D19" s="15" t="s">
        <v>8</v>
      </c>
      <c r="E19" s="16"/>
      <c r="F19">
        <v>379</v>
      </c>
      <c r="G19">
        <v>26</v>
      </c>
      <c r="H19">
        <v>757</v>
      </c>
      <c r="I19">
        <v>57</v>
      </c>
      <c r="J19">
        <v>121</v>
      </c>
      <c r="K19">
        <v>44</v>
      </c>
      <c r="L19">
        <v>176</v>
      </c>
      <c r="M19">
        <v>54</v>
      </c>
      <c r="N19">
        <v>6</v>
      </c>
      <c r="O19">
        <v>3</v>
      </c>
      <c r="P19">
        <v>2</v>
      </c>
      <c r="Q19">
        <v>1</v>
      </c>
      <c r="R19" s="19">
        <f t="shared" si="0"/>
        <v>1626</v>
      </c>
      <c r="S19">
        <f t="shared" si="1"/>
        <v>1614</v>
      </c>
      <c r="T19">
        <f t="shared" si="2"/>
        <v>8</v>
      </c>
      <c r="U19">
        <f t="shared" si="3"/>
        <v>1622</v>
      </c>
    </row>
    <row r="20" spans="1:21" ht="12.75">
      <c r="A20" s="2" t="s">
        <v>8</v>
      </c>
      <c r="B20" s="2" t="s">
        <v>8</v>
      </c>
      <c r="C20" s="2" t="s">
        <v>8</v>
      </c>
      <c r="D20" s="15" t="s">
        <v>8</v>
      </c>
      <c r="E20" s="16"/>
      <c r="F20">
        <v>986</v>
      </c>
      <c r="G20">
        <v>15</v>
      </c>
      <c r="H20">
        <v>1713</v>
      </c>
      <c r="I20">
        <v>26</v>
      </c>
      <c r="J20">
        <v>72</v>
      </c>
      <c r="K20">
        <v>10</v>
      </c>
      <c r="L20">
        <v>71</v>
      </c>
      <c r="M20">
        <v>9</v>
      </c>
      <c r="N20">
        <v>2</v>
      </c>
      <c r="R20" s="19">
        <f t="shared" si="0"/>
        <v>2904</v>
      </c>
      <c r="S20">
        <f t="shared" si="1"/>
        <v>2902</v>
      </c>
      <c r="T20">
        <f t="shared" si="2"/>
        <v>2</v>
      </c>
      <c r="U20">
        <f t="shared" si="3"/>
        <v>2904</v>
      </c>
    </row>
    <row r="21" spans="1:21" ht="12.75">
      <c r="A21" s="2"/>
      <c r="B21" s="2"/>
      <c r="C21" s="2"/>
      <c r="D21" s="15" t="s">
        <v>8</v>
      </c>
      <c r="E21" s="16" t="s">
        <v>8</v>
      </c>
      <c r="F21">
        <v>8</v>
      </c>
      <c r="G21">
        <v>6</v>
      </c>
      <c r="H21">
        <v>15</v>
      </c>
      <c r="I21">
        <v>145</v>
      </c>
      <c r="J21">
        <v>2</v>
      </c>
      <c r="K21">
        <v>4</v>
      </c>
      <c r="L21">
        <v>9</v>
      </c>
      <c r="M21">
        <v>6</v>
      </c>
      <c r="N21">
        <v>5</v>
      </c>
      <c r="P21">
        <v>2</v>
      </c>
      <c r="Q21">
        <v>4</v>
      </c>
      <c r="R21" s="19">
        <f t="shared" si="0"/>
        <v>206</v>
      </c>
      <c r="S21">
        <f t="shared" si="1"/>
        <v>195</v>
      </c>
      <c r="T21">
        <f t="shared" si="2"/>
        <v>7</v>
      </c>
      <c r="U21">
        <f t="shared" si="3"/>
        <v>202</v>
      </c>
    </row>
    <row r="22" spans="1:21" ht="12.75">
      <c r="A22" s="2" t="s">
        <v>8</v>
      </c>
      <c r="B22" s="2"/>
      <c r="C22" s="2"/>
      <c r="D22" s="15" t="s">
        <v>8</v>
      </c>
      <c r="E22" s="16" t="s">
        <v>8</v>
      </c>
      <c r="F22">
        <v>2</v>
      </c>
      <c r="H22">
        <v>6</v>
      </c>
      <c r="I22">
        <v>4</v>
      </c>
      <c r="J22">
        <v>2</v>
      </c>
      <c r="L22">
        <v>2</v>
      </c>
      <c r="M22">
        <v>1</v>
      </c>
      <c r="R22" s="19">
        <f t="shared" si="0"/>
        <v>17</v>
      </c>
      <c r="S22">
        <f t="shared" si="1"/>
        <v>17</v>
      </c>
      <c r="T22">
        <f t="shared" si="2"/>
        <v>0</v>
      </c>
      <c r="U22">
        <f t="shared" si="3"/>
        <v>17</v>
      </c>
    </row>
    <row r="23" spans="1:21" ht="12.75">
      <c r="A23" s="2"/>
      <c r="B23" s="2" t="s">
        <v>8</v>
      </c>
      <c r="C23" s="2"/>
      <c r="D23" s="15" t="s">
        <v>8</v>
      </c>
      <c r="E23" s="16" t="s">
        <v>8</v>
      </c>
      <c r="F23">
        <v>16</v>
      </c>
      <c r="G23">
        <v>5</v>
      </c>
      <c r="H23">
        <v>30</v>
      </c>
      <c r="I23">
        <v>13</v>
      </c>
      <c r="J23">
        <v>6</v>
      </c>
      <c r="K23">
        <v>10</v>
      </c>
      <c r="L23">
        <v>15</v>
      </c>
      <c r="M23">
        <v>10</v>
      </c>
      <c r="N23">
        <v>2</v>
      </c>
      <c r="P23">
        <v>1</v>
      </c>
      <c r="R23" s="19">
        <f t="shared" si="0"/>
        <v>108</v>
      </c>
      <c r="S23">
        <f t="shared" si="1"/>
        <v>105</v>
      </c>
      <c r="T23">
        <f t="shared" si="2"/>
        <v>3</v>
      </c>
      <c r="U23">
        <f t="shared" si="3"/>
        <v>108</v>
      </c>
    </row>
    <row r="24" spans="1:21" ht="12.75">
      <c r="A24" s="2" t="s">
        <v>8</v>
      </c>
      <c r="B24" s="2" t="s">
        <v>8</v>
      </c>
      <c r="C24" s="2"/>
      <c r="D24" s="15" t="s">
        <v>8</v>
      </c>
      <c r="E24" s="16" t="s">
        <v>8</v>
      </c>
      <c r="F24">
        <v>14</v>
      </c>
      <c r="G24">
        <v>9</v>
      </c>
      <c r="H24">
        <v>28</v>
      </c>
      <c r="I24">
        <v>4</v>
      </c>
      <c r="J24">
        <v>9</v>
      </c>
      <c r="K24">
        <v>1</v>
      </c>
      <c r="L24">
        <v>11</v>
      </c>
      <c r="M24">
        <v>1</v>
      </c>
      <c r="N24">
        <v>3</v>
      </c>
      <c r="P24">
        <v>4</v>
      </c>
      <c r="R24" s="19">
        <f t="shared" si="0"/>
        <v>84</v>
      </c>
      <c r="S24">
        <f t="shared" si="1"/>
        <v>77</v>
      </c>
      <c r="T24">
        <f t="shared" si="2"/>
        <v>7</v>
      </c>
      <c r="U24">
        <f t="shared" si="3"/>
        <v>84</v>
      </c>
    </row>
    <row r="25" spans="1:21" ht="12.75">
      <c r="A25" s="2"/>
      <c r="B25" s="2"/>
      <c r="C25" s="2" t="s">
        <v>8</v>
      </c>
      <c r="D25" s="15" t="s">
        <v>8</v>
      </c>
      <c r="E25" s="16" t="s">
        <v>8</v>
      </c>
      <c r="F25">
        <v>295</v>
      </c>
      <c r="G25">
        <v>29</v>
      </c>
      <c r="H25">
        <v>484</v>
      </c>
      <c r="I25">
        <v>567</v>
      </c>
      <c r="J25">
        <v>58</v>
      </c>
      <c r="K25">
        <v>15</v>
      </c>
      <c r="L25">
        <v>86</v>
      </c>
      <c r="M25">
        <v>27</v>
      </c>
      <c r="N25">
        <v>14</v>
      </c>
      <c r="O25">
        <v>6</v>
      </c>
      <c r="P25">
        <v>14</v>
      </c>
      <c r="Q25">
        <v>10</v>
      </c>
      <c r="R25" s="19">
        <f t="shared" si="0"/>
        <v>1605</v>
      </c>
      <c r="S25">
        <f t="shared" si="1"/>
        <v>1561</v>
      </c>
      <c r="T25">
        <f t="shared" si="2"/>
        <v>28</v>
      </c>
      <c r="U25">
        <f t="shared" si="3"/>
        <v>1589</v>
      </c>
    </row>
    <row r="26" spans="1:21" ht="12.75">
      <c r="A26" s="2" t="s">
        <v>8</v>
      </c>
      <c r="B26" s="2"/>
      <c r="C26" s="2" t="s">
        <v>8</v>
      </c>
      <c r="D26" s="15" t="s">
        <v>8</v>
      </c>
      <c r="E26" s="16" t="s">
        <v>8</v>
      </c>
      <c r="F26">
        <v>326</v>
      </c>
      <c r="G26">
        <v>6</v>
      </c>
      <c r="H26">
        <v>396</v>
      </c>
      <c r="I26">
        <v>16</v>
      </c>
      <c r="J26">
        <v>34</v>
      </c>
      <c r="K26">
        <v>4</v>
      </c>
      <c r="L26">
        <v>33</v>
      </c>
      <c r="M26">
        <v>5</v>
      </c>
      <c r="N26">
        <v>4</v>
      </c>
      <c r="O26">
        <v>1</v>
      </c>
      <c r="P26">
        <v>3</v>
      </c>
      <c r="R26" s="19">
        <f t="shared" si="0"/>
        <v>828</v>
      </c>
      <c r="S26">
        <f t="shared" si="1"/>
        <v>820</v>
      </c>
      <c r="T26">
        <f t="shared" si="2"/>
        <v>7</v>
      </c>
      <c r="U26">
        <f t="shared" si="3"/>
        <v>827</v>
      </c>
    </row>
    <row r="27" spans="1:21" ht="12.75">
      <c r="A27" s="2"/>
      <c r="B27" s="2" t="s">
        <v>8</v>
      </c>
      <c r="C27" s="2" t="s">
        <v>8</v>
      </c>
      <c r="D27" s="15" t="s">
        <v>8</v>
      </c>
      <c r="E27" s="16" t="s">
        <v>8</v>
      </c>
      <c r="F27">
        <v>754</v>
      </c>
      <c r="G27">
        <v>49</v>
      </c>
      <c r="H27">
        <v>976</v>
      </c>
      <c r="I27">
        <v>61</v>
      </c>
      <c r="J27">
        <v>200</v>
      </c>
      <c r="K27">
        <v>28</v>
      </c>
      <c r="L27">
        <v>202</v>
      </c>
      <c r="M27">
        <v>37</v>
      </c>
      <c r="N27">
        <v>27</v>
      </c>
      <c r="O27">
        <v>5</v>
      </c>
      <c r="P27">
        <v>14</v>
      </c>
      <c r="Q27">
        <v>1</v>
      </c>
      <c r="R27" s="19">
        <f t="shared" si="0"/>
        <v>2354</v>
      </c>
      <c r="S27">
        <f t="shared" si="1"/>
        <v>2307</v>
      </c>
      <c r="T27">
        <f t="shared" si="2"/>
        <v>41</v>
      </c>
      <c r="U27">
        <f t="shared" si="3"/>
        <v>2348</v>
      </c>
    </row>
    <row r="28" spans="1:21" ht="12.75">
      <c r="A28" s="8" t="s">
        <v>8</v>
      </c>
      <c r="B28" s="8" t="s">
        <v>8</v>
      </c>
      <c r="C28" s="8" t="s">
        <v>8</v>
      </c>
      <c r="D28" s="8" t="s">
        <v>8</v>
      </c>
      <c r="E28" s="17" t="s">
        <v>8</v>
      </c>
      <c r="F28" s="20">
        <v>2276</v>
      </c>
      <c r="G28" s="3">
        <v>37</v>
      </c>
      <c r="H28" s="3">
        <v>2828</v>
      </c>
      <c r="I28" s="3">
        <v>42</v>
      </c>
      <c r="J28" s="3">
        <v>322</v>
      </c>
      <c r="K28" s="3">
        <v>12</v>
      </c>
      <c r="L28" s="3">
        <v>281</v>
      </c>
      <c r="M28" s="3">
        <v>21</v>
      </c>
      <c r="N28" s="3">
        <v>27</v>
      </c>
      <c r="O28" s="3">
        <v>1</v>
      </c>
      <c r="P28" s="3">
        <v>18</v>
      </c>
      <c r="Q28" s="9">
        <v>3</v>
      </c>
      <c r="R28" s="20">
        <f t="shared" si="0"/>
        <v>5868</v>
      </c>
      <c r="S28" s="3">
        <f t="shared" si="1"/>
        <v>5819</v>
      </c>
      <c r="T28" s="3">
        <f t="shared" si="2"/>
        <v>45</v>
      </c>
      <c r="U28" s="3">
        <f t="shared" si="3"/>
        <v>5864</v>
      </c>
    </row>
    <row r="29" spans="1:21" ht="12.75">
      <c r="A29" s="11" t="s">
        <v>14</v>
      </c>
      <c r="D29" s="14"/>
      <c r="E29" s="7"/>
      <c r="F29">
        <f>SUM(F6:F28)</f>
        <v>5936</v>
      </c>
      <c r="G29">
        <f aca="true" t="shared" si="4" ref="G29:Q29">SUM(G6:G28)</f>
        <v>448</v>
      </c>
      <c r="H29">
        <f t="shared" si="4"/>
        <v>9988</v>
      </c>
      <c r="I29">
        <f t="shared" si="4"/>
        <v>2019</v>
      </c>
      <c r="J29">
        <f t="shared" si="4"/>
        <v>1452</v>
      </c>
      <c r="K29">
        <f t="shared" si="4"/>
        <v>827</v>
      </c>
      <c r="L29">
        <f t="shared" si="4"/>
        <v>3106</v>
      </c>
      <c r="M29">
        <f t="shared" si="4"/>
        <v>2617</v>
      </c>
      <c r="N29">
        <f t="shared" si="4"/>
        <v>895</v>
      </c>
      <c r="O29">
        <f t="shared" si="4"/>
        <v>1998</v>
      </c>
      <c r="P29">
        <f t="shared" si="4"/>
        <v>2522</v>
      </c>
      <c r="Q29" s="7">
        <f t="shared" si="4"/>
        <v>7036</v>
      </c>
      <c r="R29">
        <f>SUM(R6:R28)</f>
        <v>38844</v>
      </c>
      <c r="S29">
        <f>SUM(S6:S28)</f>
        <v>26393</v>
      </c>
      <c r="T29">
        <f t="shared" si="2"/>
        <v>3417</v>
      </c>
      <c r="U29">
        <f t="shared" si="3"/>
        <v>29810</v>
      </c>
    </row>
    <row r="30" spans="1:21" ht="12.75">
      <c r="A30" s="10" t="s">
        <v>10</v>
      </c>
      <c r="D30" s="14"/>
      <c r="E30" s="7"/>
      <c r="F30">
        <f>F6+F8+F10+F12+F14+F16+F18+F20+F22+F24+F26+F28</f>
        <v>3985</v>
      </c>
      <c r="G30">
        <f aca="true" t="shared" si="5" ref="G30:Q30">G6+G8+G10+G12+G14+G16+G18+G20+G22+G24+G26+G28</f>
        <v>133</v>
      </c>
      <c r="H30">
        <f t="shared" si="5"/>
        <v>5835</v>
      </c>
      <c r="I30">
        <f t="shared" si="5"/>
        <v>226</v>
      </c>
      <c r="J30">
        <f t="shared" si="5"/>
        <v>584</v>
      </c>
      <c r="K30">
        <f t="shared" si="5"/>
        <v>192</v>
      </c>
      <c r="L30">
        <f t="shared" si="5"/>
        <v>759</v>
      </c>
      <c r="M30">
        <f t="shared" si="5"/>
        <v>668</v>
      </c>
      <c r="N30">
        <f t="shared" si="5"/>
        <v>170</v>
      </c>
      <c r="O30">
        <f t="shared" si="5"/>
        <v>1067</v>
      </c>
      <c r="P30">
        <f t="shared" si="5"/>
        <v>450</v>
      </c>
      <c r="Q30" s="7">
        <f t="shared" si="5"/>
        <v>3869</v>
      </c>
      <c r="R30">
        <f>SUM(F30:Q30)</f>
        <v>17938</v>
      </c>
      <c r="S30">
        <f>SUM(S6+S8+S10+S12+S14+S16+S18+S20+S22+S24+S26+S28)</f>
        <v>12382</v>
      </c>
      <c r="T30">
        <f t="shared" si="2"/>
        <v>620</v>
      </c>
      <c r="U30">
        <f t="shared" si="3"/>
        <v>13002</v>
      </c>
    </row>
    <row r="31" spans="1:21" ht="12.75">
      <c r="A31" s="11" t="s">
        <v>11</v>
      </c>
      <c r="D31" s="14"/>
      <c r="E31" s="7"/>
      <c r="F31">
        <f>SUM(F7:F8,F11:F12,F15:F16,F19:F20,F23:F24,F27:F28)</f>
        <v>4918</v>
      </c>
      <c r="G31">
        <f aca="true" t="shared" si="6" ref="G31:Q31">SUM(G7:G8,G11:G12,G15:G16,G19:G20,G23:G24,G27:G28)</f>
        <v>229</v>
      </c>
      <c r="H31">
        <f t="shared" si="6"/>
        <v>7349</v>
      </c>
      <c r="I31">
        <f t="shared" si="6"/>
        <v>434</v>
      </c>
      <c r="J31">
        <f t="shared" si="6"/>
        <v>1123</v>
      </c>
      <c r="K31">
        <f t="shared" si="6"/>
        <v>447</v>
      </c>
      <c r="L31">
        <f t="shared" si="6"/>
        <v>2200</v>
      </c>
      <c r="M31">
        <f t="shared" si="6"/>
        <v>1559</v>
      </c>
      <c r="N31">
        <f t="shared" si="6"/>
        <v>758</v>
      </c>
      <c r="O31">
        <f t="shared" si="6"/>
        <v>975</v>
      </c>
      <c r="P31">
        <f t="shared" si="6"/>
        <v>2039</v>
      </c>
      <c r="Q31" s="7">
        <f t="shared" si="6"/>
        <v>3140</v>
      </c>
      <c r="R31">
        <f>SUM(F31:Q31)</f>
        <v>25171</v>
      </c>
      <c r="S31">
        <f>SUM(S7+S8+S11+S12+S15+S16+S19+S20+S23+S24+S27+S28)</f>
        <v>18259</v>
      </c>
      <c r="T31">
        <f t="shared" si="2"/>
        <v>2797</v>
      </c>
      <c r="U31">
        <f t="shared" si="3"/>
        <v>21056</v>
      </c>
    </row>
    <row r="32" spans="1:21" ht="12.75">
      <c r="A32" s="10" t="s">
        <v>12</v>
      </c>
      <c r="D32" s="14"/>
      <c r="E32" s="7"/>
      <c r="F32">
        <f>SUM(F9:F12,F17:F20,F25:F28)</f>
        <v>5634</v>
      </c>
      <c r="G32">
        <f aca="true" t="shared" si="7" ref="G32:Q32">SUM(G9:G12,G17:G20,G25:G28)</f>
        <v>305</v>
      </c>
      <c r="H32">
        <f t="shared" si="7"/>
        <v>9324</v>
      </c>
      <c r="I32">
        <f t="shared" si="7"/>
        <v>1459</v>
      </c>
      <c r="J32">
        <f t="shared" si="7"/>
        <v>983</v>
      </c>
      <c r="K32">
        <f t="shared" si="7"/>
        <v>341</v>
      </c>
      <c r="L32">
        <f t="shared" si="7"/>
        <v>1532</v>
      </c>
      <c r="M32">
        <f t="shared" si="7"/>
        <v>685</v>
      </c>
      <c r="N32">
        <f t="shared" si="7"/>
        <v>127</v>
      </c>
      <c r="O32">
        <f t="shared" si="7"/>
        <v>83</v>
      </c>
      <c r="P32">
        <f t="shared" si="7"/>
        <v>210</v>
      </c>
      <c r="Q32" s="7">
        <f t="shared" si="7"/>
        <v>310</v>
      </c>
      <c r="R32">
        <f>SUM(F32:Q32)</f>
        <v>20993</v>
      </c>
      <c r="S32">
        <f>SUM(S9+S10+S11+S12+S17+S18+S19+S20+S25+S26+S27+S28)</f>
        <v>20263</v>
      </c>
      <c r="T32">
        <f t="shared" si="2"/>
        <v>337</v>
      </c>
      <c r="U32">
        <f t="shared" si="3"/>
        <v>20600</v>
      </c>
    </row>
    <row r="33" spans="1:21" ht="12.75">
      <c r="A33" s="10" t="s">
        <v>13</v>
      </c>
      <c r="D33" s="14"/>
      <c r="E33" s="7"/>
      <c r="F33">
        <f>SUM(F13:F28)</f>
        <v>5384</v>
      </c>
      <c r="G33">
        <f aca="true" t="shared" si="8" ref="G33:Q33">SUM(G13:G28)</f>
        <v>340</v>
      </c>
      <c r="H33">
        <f t="shared" si="8"/>
        <v>8340</v>
      </c>
      <c r="I33">
        <f t="shared" si="8"/>
        <v>1579</v>
      </c>
      <c r="J33">
        <f t="shared" si="8"/>
        <v>1043</v>
      </c>
      <c r="K33">
        <f t="shared" si="8"/>
        <v>366</v>
      </c>
      <c r="L33">
        <f t="shared" si="8"/>
        <v>1330</v>
      </c>
      <c r="M33">
        <f t="shared" si="8"/>
        <v>671</v>
      </c>
      <c r="N33">
        <f t="shared" si="8"/>
        <v>144</v>
      </c>
      <c r="O33">
        <f t="shared" si="8"/>
        <v>93</v>
      </c>
      <c r="P33">
        <f t="shared" si="8"/>
        <v>134</v>
      </c>
      <c r="Q33" s="7">
        <f t="shared" si="8"/>
        <v>211</v>
      </c>
      <c r="R33">
        <f>SUM(F33:Q33)</f>
        <v>19635</v>
      </c>
      <c r="S33">
        <f>SUM(S13:S28)</f>
        <v>19053</v>
      </c>
      <c r="T33">
        <f t="shared" si="2"/>
        <v>278</v>
      </c>
      <c r="U33">
        <f t="shared" si="3"/>
        <v>19331</v>
      </c>
    </row>
    <row r="34" spans="1:21" ht="12.75">
      <c r="A34" s="10" t="s">
        <v>35</v>
      </c>
      <c r="D34" s="14"/>
      <c r="E34" s="7"/>
      <c r="F34">
        <f>SUM(F21:F28)</f>
        <v>3691</v>
      </c>
      <c r="G34">
        <f aca="true" t="shared" si="9" ref="G34:Q34">SUM(G21:G28)</f>
        <v>141</v>
      </c>
      <c r="H34">
        <f t="shared" si="9"/>
        <v>4763</v>
      </c>
      <c r="I34">
        <f t="shared" si="9"/>
        <v>852</v>
      </c>
      <c r="J34">
        <f t="shared" si="9"/>
        <v>633</v>
      </c>
      <c r="K34">
        <f t="shared" si="9"/>
        <v>74</v>
      </c>
      <c r="L34">
        <f t="shared" si="9"/>
        <v>639</v>
      </c>
      <c r="M34">
        <f t="shared" si="9"/>
        <v>108</v>
      </c>
      <c r="N34">
        <f t="shared" si="9"/>
        <v>82</v>
      </c>
      <c r="O34">
        <f t="shared" si="9"/>
        <v>13</v>
      </c>
      <c r="P34">
        <f t="shared" si="9"/>
        <v>56</v>
      </c>
      <c r="Q34">
        <f t="shared" si="9"/>
        <v>18</v>
      </c>
      <c r="R34">
        <f>SUM(F34:Q34)</f>
        <v>11070</v>
      </c>
      <c r="S34">
        <f>SUM(S21:S28)</f>
        <v>10901</v>
      </c>
      <c r="T34">
        <f t="shared" si="2"/>
        <v>138</v>
      </c>
      <c r="U34">
        <f t="shared" si="3"/>
        <v>11039</v>
      </c>
    </row>
    <row r="35" spans="1:5" ht="12.75">
      <c r="A35" s="10"/>
      <c r="D35" s="14"/>
      <c r="E35" s="14"/>
    </row>
    <row r="36" spans="1:18" ht="25.5">
      <c r="A36" s="23" t="s">
        <v>36</v>
      </c>
      <c r="D36" s="14"/>
      <c r="E36" s="14"/>
      <c r="N36" s="26" t="s">
        <v>48</v>
      </c>
      <c r="O36" s="26" t="s">
        <v>23</v>
      </c>
      <c r="P36" s="26" t="s">
        <v>46</v>
      </c>
      <c r="Q36" s="26" t="s">
        <v>24</v>
      </c>
      <c r="R36" s="26" t="s">
        <v>22</v>
      </c>
    </row>
    <row r="37" spans="1:18" ht="12.75">
      <c r="A37" s="24" t="s">
        <v>37</v>
      </c>
      <c r="D37" s="14"/>
      <c r="E37" s="14"/>
      <c r="N37" s="10" t="s">
        <v>4</v>
      </c>
      <c r="O37" s="14">
        <f>SUM(F30:M30)</f>
        <v>12382</v>
      </c>
      <c r="P37" s="14">
        <f>SUM(N30,P30)</f>
        <v>620</v>
      </c>
      <c r="Q37" s="14">
        <f aca="true" t="shared" si="10" ref="Q37:Q42">SUM(O37:P37)</f>
        <v>13002</v>
      </c>
      <c r="R37" s="27">
        <f aca="true" t="shared" si="11" ref="R37:R42">100*Q37/Q$42</f>
        <v>43.61623616236162</v>
      </c>
    </row>
    <row r="38" spans="1:18" ht="12.75">
      <c r="A38" s="10"/>
      <c r="B38" t="s">
        <v>25</v>
      </c>
      <c r="D38" s="14"/>
      <c r="E38" s="14"/>
      <c r="F38" t="s">
        <v>40</v>
      </c>
      <c r="N38" s="11" t="s">
        <v>16</v>
      </c>
      <c r="O38" s="14">
        <f>SUM(F31:M31)</f>
        <v>18259</v>
      </c>
      <c r="P38" s="14">
        <f>SUM(N31,P31)</f>
        <v>2797</v>
      </c>
      <c r="Q38" s="14">
        <f t="shared" si="10"/>
        <v>21056</v>
      </c>
      <c r="R38" s="27">
        <f t="shared" si="11"/>
        <v>70.6340154310634</v>
      </c>
    </row>
    <row r="39" spans="1:18" ht="12.75">
      <c r="A39" s="10"/>
      <c r="B39" t="s">
        <v>1</v>
      </c>
      <c r="D39" s="14"/>
      <c r="E39" s="14"/>
      <c r="F39" t="s">
        <v>39</v>
      </c>
      <c r="N39" s="10" t="s">
        <v>20</v>
      </c>
      <c r="O39" s="14">
        <f>SUM(F32:M32)</f>
        <v>20263</v>
      </c>
      <c r="P39" s="14">
        <f>SUM(N32,P32)</f>
        <v>337</v>
      </c>
      <c r="Q39" s="14">
        <f t="shared" si="10"/>
        <v>20600</v>
      </c>
      <c r="R39" s="27">
        <f t="shared" si="11"/>
        <v>69.10432740691043</v>
      </c>
    </row>
    <row r="40" spans="1:18" ht="12.75">
      <c r="A40" s="10"/>
      <c r="B40" t="s">
        <v>26</v>
      </c>
      <c r="D40" s="14"/>
      <c r="E40" s="14"/>
      <c r="F40" t="s">
        <v>38</v>
      </c>
      <c r="N40" s="25" t="s">
        <v>21</v>
      </c>
      <c r="O40" s="3">
        <f>SUM(F33:M33)</f>
        <v>19053</v>
      </c>
      <c r="P40" s="3">
        <f>SUM(N33,P33)</f>
        <v>278</v>
      </c>
      <c r="Q40" s="3">
        <f t="shared" si="10"/>
        <v>19331</v>
      </c>
      <c r="R40" s="28">
        <f t="shared" si="11"/>
        <v>64.84736665548473</v>
      </c>
    </row>
    <row r="41" spans="1:18" ht="12.75">
      <c r="A41" s="24" t="s">
        <v>41</v>
      </c>
      <c r="D41" s="14"/>
      <c r="E41" s="14"/>
      <c r="N41" s="21" t="s">
        <v>49</v>
      </c>
      <c r="O41" s="14">
        <f>SUM(F8:M8,F10:M12,F14:M20,F22:M28)</f>
        <v>20062</v>
      </c>
      <c r="P41" s="14">
        <f>SUM(N8,P8,N10:N12,P10:P12,N14:N20,P14:P20,N22:N28,P22:P28)</f>
        <v>431</v>
      </c>
      <c r="Q41" s="14">
        <f t="shared" si="10"/>
        <v>20493</v>
      </c>
      <c r="R41" s="27">
        <f t="shared" si="11"/>
        <v>68.74538745387454</v>
      </c>
    </row>
    <row r="42" spans="1:18" ht="12.75">
      <c r="A42" s="10"/>
      <c r="B42" t="s">
        <v>4</v>
      </c>
      <c r="D42" s="14"/>
      <c r="E42" s="14"/>
      <c r="F42" t="s">
        <v>42</v>
      </c>
      <c r="N42" s="11" t="s">
        <v>47</v>
      </c>
      <c r="O42" s="14">
        <f>SUM(F29:M29)</f>
        <v>26393</v>
      </c>
      <c r="P42" s="14">
        <f>SUM(N29,P29)</f>
        <v>3417</v>
      </c>
      <c r="Q42" s="14">
        <f t="shared" si="10"/>
        <v>29810</v>
      </c>
      <c r="R42" s="27">
        <f t="shared" si="11"/>
        <v>100</v>
      </c>
    </row>
    <row r="43" spans="1:6" ht="12.75">
      <c r="A43" s="10"/>
      <c r="B43" t="s">
        <v>5</v>
      </c>
      <c r="D43" s="14"/>
      <c r="E43" s="14"/>
      <c r="F43" t="s">
        <v>16</v>
      </c>
    </row>
    <row r="44" spans="1:6" ht="12.75">
      <c r="A44" s="10"/>
      <c r="B44" t="s">
        <v>6</v>
      </c>
      <c r="D44" s="14"/>
      <c r="E44" s="14"/>
      <c r="F44" t="s">
        <v>20</v>
      </c>
    </row>
    <row r="45" spans="1:6" ht="12.75">
      <c r="A45" s="10"/>
      <c r="B45" t="s">
        <v>7</v>
      </c>
      <c r="D45" s="14"/>
      <c r="E45" s="14"/>
      <c r="F45" t="s">
        <v>43</v>
      </c>
    </row>
    <row r="46" spans="1:6" ht="12.75">
      <c r="A46" s="10"/>
      <c r="B46" t="s">
        <v>17</v>
      </c>
      <c r="D46" s="14"/>
      <c r="E46" s="14"/>
      <c r="F46" t="s">
        <v>44</v>
      </c>
    </row>
    <row r="47" spans="1:6" ht="12.75">
      <c r="A47" s="10"/>
      <c r="B47" t="s">
        <v>8</v>
      </c>
      <c r="D47" s="14"/>
      <c r="E47" s="14"/>
      <c r="F47" t="s">
        <v>45</v>
      </c>
    </row>
    <row r="49" spans="4:10" ht="12.75">
      <c r="D49" s="14"/>
      <c r="E49" s="14"/>
      <c r="F49" s="14"/>
      <c r="G49" s="14"/>
      <c r="H49" s="14"/>
      <c r="I49" s="14"/>
      <c r="J49" s="14"/>
    </row>
    <row r="50" spans="4:11" ht="12.75">
      <c r="D50" s="14"/>
      <c r="E50" s="14"/>
      <c r="F50" s="14"/>
      <c r="G50" s="14"/>
      <c r="H50" s="14"/>
      <c r="I50" s="14"/>
      <c r="J50" s="14"/>
      <c r="K50" s="14"/>
    </row>
    <row r="51" spans="4:11" ht="12.75">
      <c r="D51" s="21"/>
      <c r="E51" s="14"/>
      <c r="F51" s="14"/>
      <c r="G51" s="14"/>
      <c r="H51" s="14"/>
      <c r="I51" s="14"/>
      <c r="J51" s="14"/>
      <c r="K51" s="14"/>
    </row>
    <row r="52" spans="4:10" ht="12.75">
      <c r="D52" s="21"/>
      <c r="E52" s="14"/>
      <c r="F52" s="14"/>
      <c r="G52" s="14"/>
      <c r="H52" s="14"/>
      <c r="I52" s="14"/>
      <c r="J52" s="14"/>
    </row>
    <row r="53" spans="4:10" ht="12.75">
      <c r="D53" s="14"/>
      <c r="E53" s="14"/>
      <c r="F53" s="14"/>
      <c r="G53" s="14"/>
      <c r="H53" s="14"/>
      <c r="I53" s="14"/>
      <c r="J53" s="14"/>
    </row>
    <row r="54" spans="4:10" ht="12.75">
      <c r="D54" s="14"/>
      <c r="E54" s="14"/>
      <c r="F54" s="14"/>
      <c r="G54" s="14"/>
      <c r="H54" s="14"/>
      <c r="I54" s="14"/>
      <c r="J54" s="14"/>
    </row>
    <row r="55" spans="4:10" ht="12.75">
      <c r="D55" s="14"/>
      <c r="E55" s="14"/>
      <c r="F55" s="14"/>
      <c r="G55" s="14"/>
      <c r="H55" s="14"/>
      <c r="I55" s="14"/>
      <c r="J55" s="14"/>
    </row>
    <row r="56" spans="4:10" ht="12.75">
      <c r="D56" s="14"/>
      <c r="E56" s="14"/>
      <c r="F56" s="14"/>
      <c r="G56" s="14"/>
      <c r="H56" s="14"/>
      <c r="I56" s="14"/>
      <c r="J56" s="14"/>
    </row>
    <row r="57" spans="4:10" ht="12.75">
      <c r="D57" s="14"/>
      <c r="E57" s="14"/>
      <c r="F57" s="14"/>
      <c r="G57" s="14"/>
      <c r="H57" s="14"/>
      <c r="I57" s="14"/>
      <c r="J57" s="14"/>
    </row>
    <row r="58" spans="4:10" ht="12.75">
      <c r="D58" s="14"/>
      <c r="E58" s="14"/>
      <c r="F58" s="14"/>
      <c r="G58" s="14"/>
      <c r="H58" s="14"/>
      <c r="I58" s="14"/>
      <c r="J58" s="14"/>
    </row>
    <row r="65" ht="12.75">
      <c r="N65" s="29" t="s">
        <v>50</v>
      </c>
    </row>
    <row r="66" spans="14:15" ht="12.75">
      <c r="N66" t="s">
        <v>51</v>
      </c>
      <c r="O66" t="s">
        <v>53</v>
      </c>
    </row>
    <row r="67" spans="14:15" ht="12.75">
      <c r="N67" t="s">
        <v>52</v>
      </c>
      <c r="O67" t="s">
        <v>54</v>
      </c>
    </row>
  </sheetData>
  <printOptions/>
  <pageMargins left="0.75" right="0.75" top="1" bottom="1" header="0.5" footer="0.5"/>
  <pageSetup fitToHeight="1" fitToWidth="1" horizontalDpi="600" verticalDpi="60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23"/>
    </sheetView>
  </sheetViews>
  <sheetFormatPr defaultColWidth="9.140625" defaultRowHeight="12.75"/>
  <sheetData>
    <row r="1" spans="1:12" ht="12.75">
      <c r="A1">
        <v>277</v>
      </c>
      <c r="B1">
        <v>15</v>
      </c>
      <c r="C1">
        <v>211</v>
      </c>
      <c r="D1">
        <v>21</v>
      </c>
      <c r="E1">
        <v>142</v>
      </c>
      <c r="F1">
        <v>125</v>
      </c>
      <c r="G1">
        <v>195</v>
      </c>
      <c r="H1">
        <v>161</v>
      </c>
      <c r="I1">
        <v>284</v>
      </c>
      <c r="J1">
        <v>1419</v>
      </c>
      <c r="K1">
        <v>299</v>
      </c>
      <c r="L1">
        <v>1933</v>
      </c>
    </row>
    <row r="2" spans="1:12" ht="12.75">
      <c r="A2">
        <v>138</v>
      </c>
      <c r="B2">
        <v>44</v>
      </c>
      <c r="C2">
        <v>73</v>
      </c>
      <c r="D2">
        <v>31</v>
      </c>
      <c r="E2">
        <v>235</v>
      </c>
      <c r="F2">
        <v>419</v>
      </c>
      <c r="G2">
        <v>253</v>
      </c>
      <c r="H2">
        <v>437</v>
      </c>
      <c r="I2">
        <v>971</v>
      </c>
      <c r="J2">
        <v>1492</v>
      </c>
      <c r="K2">
        <v>855</v>
      </c>
      <c r="L2">
        <v>1863</v>
      </c>
    </row>
    <row r="3" spans="1:12" ht="12.75">
      <c r="A3">
        <v>25</v>
      </c>
      <c r="B3">
        <v>8</v>
      </c>
      <c r="C3">
        <v>5</v>
      </c>
      <c r="D3">
        <v>4</v>
      </c>
      <c r="E3">
        <v>27</v>
      </c>
      <c r="F3">
        <v>49</v>
      </c>
      <c r="G3">
        <v>27</v>
      </c>
      <c r="H3">
        <v>42</v>
      </c>
      <c r="I3">
        <v>58</v>
      </c>
      <c r="J3">
        <v>250</v>
      </c>
      <c r="K3">
        <v>42</v>
      </c>
      <c r="L3">
        <v>172</v>
      </c>
    </row>
    <row r="4" spans="1:12" ht="12.75">
      <c r="A4">
        <v>137</v>
      </c>
      <c r="B4">
        <v>32</v>
      </c>
      <c r="C4">
        <v>159</v>
      </c>
      <c r="D4">
        <v>82</v>
      </c>
      <c r="E4">
        <v>85</v>
      </c>
      <c r="F4">
        <v>66</v>
      </c>
      <c r="G4">
        <v>121</v>
      </c>
      <c r="H4">
        <v>128</v>
      </c>
      <c r="I4">
        <v>48</v>
      </c>
      <c r="J4">
        <v>75</v>
      </c>
      <c r="K4">
        <v>55</v>
      </c>
      <c r="L4">
        <v>90</v>
      </c>
    </row>
    <row r="5" spans="1:11" ht="12.75">
      <c r="A5">
        <v>29</v>
      </c>
      <c r="B5">
        <v>4</v>
      </c>
      <c r="C5">
        <v>19</v>
      </c>
      <c r="D5">
        <v>3</v>
      </c>
      <c r="E5">
        <v>13</v>
      </c>
      <c r="F5">
        <v>4</v>
      </c>
      <c r="G5">
        <v>1</v>
      </c>
      <c r="H5">
        <v>2</v>
      </c>
      <c r="I5">
        <v>1</v>
      </c>
      <c r="J5">
        <v>2</v>
      </c>
      <c r="K5">
        <v>2</v>
      </c>
    </row>
    <row r="6" spans="1:12" ht="12.75">
      <c r="A6">
        <v>113</v>
      </c>
      <c r="B6">
        <v>19</v>
      </c>
      <c r="C6">
        <v>35</v>
      </c>
      <c r="D6">
        <v>3</v>
      </c>
      <c r="E6">
        <v>56</v>
      </c>
      <c r="F6">
        <v>35</v>
      </c>
      <c r="G6">
        <v>42</v>
      </c>
      <c r="H6">
        <v>28</v>
      </c>
      <c r="I6">
        <v>22</v>
      </c>
      <c r="J6">
        <v>11</v>
      </c>
      <c r="K6">
        <v>8</v>
      </c>
      <c r="L6">
        <v>9</v>
      </c>
    </row>
    <row r="7" spans="1:12" ht="12.75">
      <c r="A7">
        <v>97</v>
      </c>
      <c r="B7">
        <v>10</v>
      </c>
      <c r="C7">
        <v>30</v>
      </c>
      <c r="D7">
        <v>1</v>
      </c>
      <c r="E7">
        <v>21</v>
      </c>
      <c r="F7">
        <v>7</v>
      </c>
      <c r="G7">
        <v>6</v>
      </c>
      <c r="H7">
        <v>4</v>
      </c>
      <c r="I7">
        <v>13</v>
      </c>
      <c r="J7">
        <v>2</v>
      </c>
      <c r="L7">
        <v>1</v>
      </c>
    </row>
    <row r="8" spans="1:12" ht="12.75">
      <c r="A8">
        <v>333</v>
      </c>
      <c r="B8">
        <v>130</v>
      </c>
      <c r="C8">
        <v>4303</v>
      </c>
      <c r="D8">
        <v>347</v>
      </c>
      <c r="E8">
        <v>567</v>
      </c>
      <c r="F8">
        <v>312</v>
      </c>
      <c r="G8">
        <v>3932</v>
      </c>
      <c r="H8">
        <v>669</v>
      </c>
      <c r="I8">
        <v>252</v>
      </c>
      <c r="J8">
        <v>187</v>
      </c>
      <c r="K8">
        <v>545</v>
      </c>
      <c r="L8">
        <v>205</v>
      </c>
    </row>
    <row r="9" spans="1:12" ht="12.75">
      <c r="A9">
        <v>46</v>
      </c>
      <c r="B9">
        <v>11</v>
      </c>
      <c r="C9">
        <v>100</v>
      </c>
      <c r="D9">
        <v>6</v>
      </c>
      <c r="E9">
        <v>65</v>
      </c>
      <c r="F9">
        <v>14</v>
      </c>
      <c r="G9">
        <v>59</v>
      </c>
      <c r="H9">
        <v>14</v>
      </c>
      <c r="I9">
        <v>9</v>
      </c>
      <c r="J9">
        <v>7</v>
      </c>
      <c r="K9">
        <v>6</v>
      </c>
      <c r="L9">
        <v>1</v>
      </c>
    </row>
    <row r="10" spans="1:12" ht="12.75">
      <c r="A10">
        <v>201</v>
      </c>
      <c r="B10">
        <v>29</v>
      </c>
      <c r="C10">
        <v>569</v>
      </c>
      <c r="D10">
        <v>23</v>
      </c>
      <c r="E10">
        <v>194</v>
      </c>
      <c r="F10">
        <v>51</v>
      </c>
      <c r="G10">
        <v>346</v>
      </c>
      <c r="H10">
        <v>36</v>
      </c>
      <c r="I10">
        <v>72</v>
      </c>
      <c r="J10">
        <v>23</v>
      </c>
      <c r="K10">
        <v>59</v>
      </c>
      <c r="L10">
        <v>24</v>
      </c>
    </row>
    <row r="11" spans="1:12" ht="12.75">
      <c r="A11">
        <v>177</v>
      </c>
      <c r="B11">
        <v>12</v>
      </c>
      <c r="C11">
        <v>114</v>
      </c>
      <c r="D11">
        <v>2</v>
      </c>
      <c r="E11">
        <v>62</v>
      </c>
      <c r="F11">
        <v>12</v>
      </c>
      <c r="G11">
        <v>47</v>
      </c>
      <c r="H11">
        <v>18</v>
      </c>
      <c r="I11">
        <v>8</v>
      </c>
      <c r="J11">
        <v>5</v>
      </c>
      <c r="K11">
        <v>5</v>
      </c>
      <c r="L11">
        <v>5</v>
      </c>
    </row>
    <row r="12" spans="1:12" ht="12.75">
      <c r="A12">
        <v>312</v>
      </c>
      <c r="B12">
        <v>86</v>
      </c>
      <c r="C12">
        <v>825</v>
      </c>
      <c r="D12">
        <v>332</v>
      </c>
      <c r="E12">
        <v>92</v>
      </c>
      <c r="F12">
        <v>114</v>
      </c>
      <c r="G12">
        <v>208</v>
      </c>
      <c r="H12">
        <v>103</v>
      </c>
      <c r="I12">
        <v>14</v>
      </c>
      <c r="J12">
        <v>17</v>
      </c>
      <c r="K12">
        <v>14</v>
      </c>
      <c r="L12">
        <v>10</v>
      </c>
    </row>
    <row r="13" spans="1:11" ht="12.75">
      <c r="A13">
        <v>257</v>
      </c>
      <c r="B13">
        <v>15</v>
      </c>
      <c r="C13">
        <v>175</v>
      </c>
      <c r="D13">
        <v>15</v>
      </c>
      <c r="E13">
        <v>29</v>
      </c>
      <c r="F13">
        <v>10</v>
      </c>
      <c r="G13">
        <v>9</v>
      </c>
      <c r="H13">
        <v>2</v>
      </c>
      <c r="I13">
        <v>3</v>
      </c>
      <c r="J13">
        <v>1</v>
      </c>
      <c r="K13">
        <v>1</v>
      </c>
    </row>
    <row r="14" spans="1:11" ht="12.75">
      <c r="A14">
        <v>911</v>
      </c>
      <c r="B14">
        <v>54</v>
      </c>
      <c r="C14">
        <v>499</v>
      </c>
      <c r="D14">
        <v>16</v>
      </c>
      <c r="E14">
        <v>230</v>
      </c>
      <c r="F14">
        <v>60</v>
      </c>
      <c r="G14">
        <v>104</v>
      </c>
      <c r="H14">
        <v>26</v>
      </c>
      <c r="I14">
        <v>10</v>
      </c>
      <c r="J14">
        <v>4</v>
      </c>
      <c r="K14">
        <v>1</v>
      </c>
    </row>
    <row r="15" spans="1:11" ht="12.75">
      <c r="A15">
        <v>2345</v>
      </c>
      <c r="B15">
        <v>24</v>
      </c>
      <c r="C15">
        <v>787</v>
      </c>
      <c r="D15">
        <v>6</v>
      </c>
      <c r="E15">
        <v>172</v>
      </c>
      <c r="F15">
        <v>20</v>
      </c>
      <c r="G15">
        <v>38</v>
      </c>
      <c r="H15">
        <v>2</v>
      </c>
      <c r="I15">
        <v>4</v>
      </c>
      <c r="K15">
        <v>3</v>
      </c>
    </row>
    <row r="16" spans="1:12" ht="12.75">
      <c r="A16">
        <v>12</v>
      </c>
      <c r="B16">
        <v>16</v>
      </c>
      <c r="C16">
        <v>7</v>
      </c>
      <c r="D16">
        <v>155</v>
      </c>
      <c r="E16">
        <v>5</v>
      </c>
      <c r="F16">
        <v>17</v>
      </c>
      <c r="G16">
        <v>3</v>
      </c>
      <c r="H16">
        <v>6</v>
      </c>
      <c r="I16">
        <v>8</v>
      </c>
      <c r="J16">
        <v>3</v>
      </c>
      <c r="L16">
        <v>5</v>
      </c>
    </row>
    <row r="17" spans="1:7" ht="12.75">
      <c r="A17">
        <v>8</v>
      </c>
      <c r="B17">
        <v>3</v>
      </c>
      <c r="C17">
        <v>1</v>
      </c>
      <c r="D17">
        <v>1</v>
      </c>
      <c r="E17">
        <v>3</v>
      </c>
      <c r="F17">
        <v>1</v>
      </c>
      <c r="G17">
        <v>1</v>
      </c>
    </row>
    <row r="18" spans="1:12" ht="12.75">
      <c r="A18">
        <v>30</v>
      </c>
      <c r="B18">
        <v>10</v>
      </c>
      <c r="C18">
        <v>4</v>
      </c>
      <c r="D18">
        <v>5</v>
      </c>
      <c r="E18">
        <v>17</v>
      </c>
      <c r="F18">
        <v>8</v>
      </c>
      <c r="G18">
        <v>5</v>
      </c>
      <c r="H18">
        <v>4</v>
      </c>
      <c r="I18">
        <v>3</v>
      </c>
      <c r="L18">
        <v>1</v>
      </c>
    </row>
    <row r="19" spans="1:11" ht="12.75">
      <c r="A19">
        <v>33</v>
      </c>
      <c r="B19">
        <v>5</v>
      </c>
      <c r="C19">
        <v>2</v>
      </c>
      <c r="D19">
        <v>1</v>
      </c>
      <c r="E19">
        <v>11</v>
      </c>
      <c r="F19">
        <v>1</v>
      </c>
      <c r="G19">
        <v>2</v>
      </c>
      <c r="H19">
        <v>1</v>
      </c>
      <c r="I19">
        <v>3</v>
      </c>
      <c r="J19">
        <v>1</v>
      </c>
      <c r="K19">
        <v>2</v>
      </c>
    </row>
    <row r="20" spans="1:12" ht="12.75">
      <c r="A20">
        <v>508</v>
      </c>
      <c r="B20">
        <v>37</v>
      </c>
      <c r="C20">
        <v>180</v>
      </c>
      <c r="D20">
        <v>515</v>
      </c>
      <c r="E20">
        <v>93</v>
      </c>
      <c r="F20">
        <v>13</v>
      </c>
      <c r="G20">
        <v>36</v>
      </c>
      <c r="H20">
        <v>15</v>
      </c>
      <c r="I20">
        <v>19</v>
      </c>
      <c r="J20">
        <v>1</v>
      </c>
      <c r="K20">
        <v>10</v>
      </c>
      <c r="L20">
        <v>9</v>
      </c>
    </row>
    <row r="21" spans="1:11" ht="12.75">
      <c r="A21">
        <v>549</v>
      </c>
      <c r="B21">
        <v>13</v>
      </c>
      <c r="C21">
        <v>91</v>
      </c>
      <c r="D21">
        <v>6</v>
      </c>
      <c r="E21">
        <v>64</v>
      </c>
      <c r="F21">
        <v>4</v>
      </c>
      <c r="G21">
        <v>7</v>
      </c>
      <c r="I21">
        <v>7</v>
      </c>
      <c r="J21">
        <v>3</v>
      </c>
      <c r="K21">
        <v>1</v>
      </c>
    </row>
    <row r="22" spans="1:12" ht="12.75">
      <c r="A22">
        <v>1364</v>
      </c>
      <c r="B22">
        <v>65</v>
      </c>
      <c r="C22">
        <v>218</v>
      </c>
      <c r="D22">
        <v>17</v>
      </c>
      <c r="E22">
        <v>339</v>
      </c>
      <c r="F22">
        <v>36</v>
      </c>
      <c r="G22">
        <v>52</v>
      </c>
      <c r="H22">
        <v>11</v>
      </c>
      <c r="I22">
        <v>38</v>
      </c>
      <c r="J22">
        <v>6</v>
      </c>
      <c r="K22">
        <v>4</v>
      </c>
      <c r="L22">
        <v>1</v>
      </c>
    </row>
    <row r="23" spans="1:12" ht="12.75">
      <c r="A23">
        <v>4313</v>
      </c>
      <c r="B23">
        <v>46</v>
      </c>
      <c r="C23">
        <v>580</v>
      </c>
      <c r="D23">
        <v>10</v>
      </c>
      <c r="E23">
        <v>591</v>
      </c>
      <c r="F23">
        <v>22</v>
      </c>
      <c r="G23">
        <v>51</v>
      </c>
      <c r="H23">
        <v>9</v>
      </c>
      <c r="I23">
        <v>58</v>
      </c>
      <c r="J23">
        <v>1</v>
      </c>
      <c r="K23">
        <v>15</v>
      </c>
      <c r="L23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Alexei Sharov</dc:creator>
  <cp:keywords/>
  <dc:description/>
  <cp:lastModifiedBy>KoM</cp:lastModifiedBy>
  <cp:lastPrinted>2003-09-30T22:54:31Z</cp:lastPrinted>
  <dcterms:created xsi:type="dcterms:W3CDTF">2003-02-05T15:57:09Z</dcterms:created>
  <dcterms:modified xsi:type="dcterms:W3CDTF">2003-09-30T22:54:41Z</dcterms:modified>
  <cp:category/>
  <cp:version/>
  <cp:contentType/>
  <cp:contentStatus/>
</cp:coreProperties>
</file>